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780" windowHeight="12120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<sst xmlns="http://schemas.openxmlformats.org/spreadsheetml/2006/main" count="385" uniqueCount="110">
  <si>
    <t>Hugo Skau Carlsen</t>
  </si>
  <si>
    <t>Ragnar Johannessen</t>
  </si>
  <si>
    <t>Kåre Tørresdal</t>
  </si>
  <si>
    <t>John Thorsen</t>
  </si>
  <si>
    <t>Per Manvik</t>
  </si>
  <si>
    <t>Knut Anvik</t>
  </si>
  <si>
    <t>Ole Martin Manvik</t>
  </si>
  <si>
    <t>Ingar Døler</t>
  </si>
  <si>
    <t>Øyvind Riise Jenssen</t>
  </si>
  <si>
    <t>Erling Kvisvik</t>
  </si>
  <si>
    <t>Johan Olaf Melø</t>
  </si>
  <si>
    <t>Hallstein Bast</t>
  </si>
  <si>
    <t>Totalt</t>
  </si>
  <si>
    <t xml:space="preserve"> </t>
  </si>
  <si>
    <t>V</t>
  </si>
  <si>
    <t>KRF</t>
  </si>
  <si>
    <t>SP</t>
  </si>
  <si>
    <t>SV</t>
  </si>
  <si>
    <t>FRP</t>
  </si>
  <si>
    <t>Britt Elin Ringdal Berven</t>
  </si>
  <si>
    <t>Jan Robin Aas</t>
  </si>
  <si>
    <t>Tone Margaret Anderssen</t>
  </si>
  <si>
    <t>Ingjerd Beate N.Larsen</t>
  </si>
  <si>
    <t>Rolf E.Grevle Mikaelsen</t>
  </si>
  <si>
    <t>Finn Øivind Gabrielsen</t>
  </si>
  <si>
    <t>Laila Eliassen</t>
  </si>
  <si>
    <t>Rådmannen</t>
  </si>
  <si>
    <t>F</t>
  </si>
  <si>
    <t>Willy Krøgli</t>
  </si>
  <si>
    <t>Gjert Gjertsen</t>
  </si>
  <si>
    <t>%</t>
  </si>
  <si>
    <t>Bjørn Bryn</t>
  </si>
  <si>
    <t>F/V</t>
  </si>
  <si>
    <t xml:space="preserve">  </t>
  </si>
  <si>
    <t>Fremskrittspartiet</t>
  </si>
  <si>
    <t>Larvikslista</t>
  </si>
  <si>
    <t>Arbeiderpartiet</t>
  </si>
  <si>
    <t>Høyre</t>
  </si>
  <si>
    <t>Sosialistisk Venstreparti</t>
  </si>
  <si>
    <t>Kristelig Folkeparti</t>
  </si>
  <si>
    <t>Senterpartiet</t>
  </si>
  <si>
    <t>Venstre</t>
  </si>
  <si>
    <t>i %</t>
  </si>
  <si>
    <t>resultat</t>
  </si>
  <si>
    <t>Valg-</t>
  </si>
  <si>
    <t>-</t>
  </si>
  <si>
    <t>Repr.</t>
  </si>
  <si>
    <t>Innlegg og repl.07/08/09/10/11</t>
  </si>
  <si>
    <t>Hanne Iren Jensen</t>
  </si>
  <si>
    <t>Hiam Al-Chirout</t>
  </si>
  <si>
    <t>Per Bjønnes Kristiansen</t>
  </si>
  <si>
    <t>Truls Vasvik</t>
  </si>
  <si>
    <t>Karianne Simensen Markman</t>
  </si>
  <si>
    <t>Laila Fresjarå Foldvik</t>
  </si>
  <si>
    <t>Birgitte Gulla Løken</t>
  </si>
  <si>
    <t>Ole Brekke Waale</t>
  </si>
  <si>
    <t>Charlotte Eskedal Nybråthen</t>
  </si>
  <si>
    <t>AP</t>
  </si>
  <si>
    <t>LL</t>
  </si>
  <si>
    <t>Øivind Heyn</t>
  </si>
  <si>
    <t>Terje Anthonsen</t>
  </si>
  <si>
    <t>Gina Merethe Johnsen</t>
  </si>
  <si>
    <t>v</t>
  </si>
  <si>
    <t>Jan Villum</t>
  </si>
  <si>
    <t>Tom Kristensen</t>
  </si>
  <si>
    <t>Kaare Mortensen</t>
  </si>
  <si>
    <t>Jan Kulland</t>
  </si>
  <si>
    <t>Kari Rasmussen</t>
  </si>
  <si>
    <t>Andre</t>
  </si>
  <si>
    <t>Olaf Holm</t>
  </si>
  <si>
    <t>Mona Aurvoll</t>
  </si>
  <si>
    <t>Fordelt på partiene fra okt.07</t>
  </si>
  <si>
    <t>Gr.l.</t>
  </si>
  <si>
    <t>H*</t>
  </si>
  <si>
    <t>H**</t>
  </si>
  <si>
    <t>Gr.leder til og med 18.06.08</t>
  </si>
  <si>
    <t>Gr.leder fra og med 17.09.08</t>
  </si>
  <si>
    <t>Jens Werner Andersen</t>
  </si>
  <si>
    <t>Dorthe Kyvik Bårnes</t>
  </si>
  <si>
    <t>Tor Kåre Hansen Odberg</t>
  </si>
  <si>
    <t>H</t>
  </si>
  <si>
    <t>FAST KOMMUNESTYREMEDLEM</t>
  </si>
  <si>
    <t>VARAREPRESENTANT</t>
  </si>
  <si>
    <t>Bjørg Hobæk Tanum</t>
  </si>
  <si>
    <t>Erik Seierstad</t>
  </si>
  <si>
    <t>Torbjørn Hegg</t>
  </si>
  <si>
    <t>Berit Nilssen</t>
  </si>
  <si>
    <t>Målfrid Vogt</t>
  </si>
  <si>
    <t>Jan Alstad</t>
  </si>
  <si>
    <t>Osvald Tansø</t>
  </si>
  <si>
    <t>H***</t>
  </si>
  <si>
    <t>Gr.leder fra og med 09.09.09</t>
  </si>
  <si>
    <t>Steinar Nyland</t>
  </si>
  <si>
    <t>Kjell Ivar Moen</t>
  </si>
  <si>
    <t>2010.</t>
  </si>
  <si>
    <t>Tore Fjeldskår</t>
  </si>
  <si>
    <t>Svein Morten Sørensen</t>
  </si>
  <si>
    <t>Ingeborg Wittersø Skancke</t>
  </si>
  <si>
    <t>Kåre Jacobsen</t>
  </si>
  <si>
    <t>2007.</t>
  </si>
  <si>
    <t>2008.</t>
  </si>
  <si>
    <t>2009.</t>
  </si>
  <si>
    <t>2011.</t>
  </si>
  <si>
    <t>Timer</t>
  </si>
  <si>
    <t>Min.</t>
  </si>
  <si>
    <t>FRP*</t>
  </si>
  <si>
    <t>Fra høsten 2010</t>
  </si>
  <si>
    <t>Antall</t>
  </si>
  <si>
    <t>innl/repl.</t>
  </si>
  <si>
    <t>(Denne valgperioden)</t>
  </si>
</sst>
</file>

<file path=xl/styles.xml><?xml version="1.0" encoding="utf-8"?>
<styleSheet xmlns="http://schemas.openxmlformats.org/spreadsheetml/2006/main">
  <numFmts count="2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\ %"/>
    <numFmt numFmtId="173" formatCode="_ * #,##0.0_ ;_ * \-#,##0.0_ ;_ * &quot;-&quot;??_ ;_ @_ "/>
    <numFmt numFmtId="174" formatCode="_ * #,##0.000_ ;_ * \-#,##0.000_ ;_ * &quot;-&quot;??_ ;_ @_ "/>
    <numFmt numFmtId="175" formatCode="_ * #,##0_ ;_ * \-#,##0_ ;_ * &quot;-&quot;??_ ;_ @_ "/>
    <numFmt numFmtId="176" formatCode="0.0"/>
    <numFmt numFmtId="177" formatCode="_ * #,##0.0000_ ;_ * \-#,##0.0000_ ;_ * &quot;-&quot;??_ ;_ @_ "/>
    <numFmt numFmtId="178" formatCode="_ * #,##0.00000_ ;_ * \-#,##0.00000_ ;_ * &quot;-&quot;??_ ;_ @_ "/>
    <numFmt numFmtId="179" formatCode="_ * #,##0.000000_ ;_ * \-#,##0.000000_ ;_ * &quot;-&quot;??_ ;_ @_ "/>
  </numFmts>
  <fonts count="8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173" fontId="0" fillId="0" borderId="0" xfId="18" applyNumberFormat="1" applyAlignment="1">
      <alignment horizontal="center"/>
    </xf>
    <xf numFmtId="173" fontId="1" fillId="0" borderId="0" xfId="18" applyNumberFormat="1" applyFont="1" applyAlignment="1">
      <alignment horizontal="center"/>
    </xf>
    <xf numFmtId="0" fontId="5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73" fontId="0" fillId="0" borderId="0" xfId="18" applyNumberFormat="1" applyFont="1" applyAlignment="1">
      <alignment horizontal="center"/>
    </xf>
    <xf numFmtId="173" fontId="0" fillId="0" borderId="0" xfId="18" applyNumberFormat="1" applyAlignment="1">
      <alignment/>
    </xf>
    <xf numFmtId="17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174" fontId="0" fillId="0" borderId="0" xfId="18" applyNumberFormat="1" applyFont="1" applyAlignment="1">
      <alignment horizont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99"/>
  <sheetViews>
    <sheetView tabSelected="1" workbookViewId="0" topLeftCell="A2">
      <selection activeCell="E83" sqref="E83"/>
    </sheetView>
  </sheetViews>
  <sheetFormatPr defaultColWidth="11.421875" defaultRowHeight="12.75" customHeight="1"/>
  <cols>
    <col min="1" max="2" width="2.7109375" style="7" customWidth="1"/>
    <col min="3" max="3" width="3.7109375" style="5" customWidth="1"/>
    <col min="4" max="4" width="22.8515625" style="5" customWidth="1"/>
    <col min="5" max="5" width="7.140625" style="13" customWidth="1"/>
    <col min="6" max="6" width="6.421875" style="0" customWidth="1"/>
    <col min="7" max="7" width="5.7109375" style="0" customWidth="1"/>
    <col min="8" max="8" width="5.00390625" style="0" customWidth="1"/>
    <col min="9" max="9" width="4.8515625" style="0" customWidth="1"/>
    <col min="10" max="10" width="5.7109375" style="1" customWidth="1"/>
    <col min="11" max="11" width="5.7109375" style="8" customWidth="1"/>
    <col min="12" max="12" width="6.00390625" style="0" customWidth="1"/>
    <col min="13" max="13" width="6.140625" style="0" customWidth="1"/>
  </cols>
  <sheetData>
    <row r="1" ht="12.75" customHeight="1" hidden="1"/>
    <row r="2" spans="1:13" ht="12.75" customHeight="1">
      <c r="A2" s="7" t="s">
        <v>32</v>
      </c>
      <c r="C2" s="5" t="s">
        <v>72</v>
      </c>
      <c r="D2" s="5" t="s">
        <v>47</v>
      </c>
      <c r="E2" s="12" t="s">
        <v>99</v>
      </c>
      <c r="F2" s="3" t="s">
        <v>100</v>
      </c>
      <c r="G2" s="3" t="s">
        <v>101</v>
      </c>
      <c r="H2" s="3" t="s">
        <v>94</v>
      </c>
      <c r="I2" s="3" t="s">
        <v>102</v>
      </c>
      <c r="J2" s="2" t="s">
        <v>12</v>
      </c>
      <c r="K2" s="9" t="s">
        <v>30</v>
      </c>
      <c r="L2" s="3" t="s">
        <v>104</v>
      </c>
      <c r="M2" s="3" t="s">
        <v>103</v>
      </c>
    </row>
    <row r="3" spans="3:11" ht="12.75" customHeight="1">
      <c r="C3" s="6"/>
      <c r="D3" s="6" t="s">
        <v>13</v>
      </c>
      <c r="E3" s="18" t="s">
        <v>13</v>
      </c>
      <c r="F3" s="4"/>
      <c r="G3" s="4"/>
      <c r="H3" s="4"/>
      <c r="I3" s="4"/>
      <c r="J3" s="10" t="s">
        <v>13</v>
      </c>
      <c r="K3" s="21" t="s">
        <v>13</v>
      </c>
    </row>
    <row r="4" spans="1:13" ht="12.75" customHeight="1">
      <c r="A4" s="7" t="s">
        <v>27</v>
      </c>
      <c r="B4" s="7" t="s">
        <v>13</v>
      </c>
      <c r="C4" s="5" t="s">
        <v>14</v>
      </c>
      <c r="D4" s="5" t="s">
        <v>11</v>
      </c>
      <c r="E4" s="25">
        <v>26</v>
      </c>
      <c r="F4" s="4">
        <v>112</v>
      </c>
      <c r="G4" s="4">
        <v>128</v>
      </c>
      <c r="H4" s="4">
        <v>107</v>
      </c>
      <c r="I4" s="4" t="s">
        <v>13</v>
      </c>
      <c r="J4" s="10">
        <f aca="true" t="shared" si="0" ref="J4:J35">SUM(E4:I4)</f>
        <v>373</v>
      </c>
      <c r="K4" s="8">
        <f>+J4*100/J79</f>
        <v>12.383798140770253</v>
      </c>
      <c r="L4">
        <f aca="true" t="shared" si="1" ref="L4:L35">+J4*3</f>
        <v>1119</v>
      </c>
      <c r="M4" s="27">
        <f aca="true" t="shared" si="2" ref="M4:M35">+J4*3/60</f>
        <v>18.65</v>
      </c>
    </row>
    <row r="5" spans="1:13" ht="12.75" customHeight="1">
      <c r="A5" s="7" t="s">
        <v>27</v>
      </c>
      <c r="B5" s="7" t="s">
        <v>13</v>
      </c>
      <c r="C5" s="5" t="s">
        <v>18</v>
      </c>
      <c r="D5" s="5" t="s">
        <v>4</v>
      </c>
      <c r="E5" s="25">
        <v>16</v>
      </c>
      <c r="F5" s="4">
        <v>55</v>
      </c>
      <c r="G5" s="4">
        <v>73</v>
      </c>
      <c r="H5" s="4">
        <v>91</v>
      </c>
      <c r="I5" s="4" t="s">
        <v>13</v>
      </c>
      <c r="J5" s="10">
        <f t="shared" si="0"/>
        <v>235</v>
      </c>
      <c r="K5" s="8">
        <f>+J5*100/J79</f>
        <v>7.802124833997344</v>
      </c>
      <c r="L5">
        <f t="shared" si="1"/>
        <v>705</v>
      </c>
      <c r="M5" s="27">
        <f t="shared" si="2"/>
        <v>11.75</v>
      </c>
    </row>
    <row r="6" spans="1:13" ht="12.75" customHeight="1">
      <c r="A6" s="7" t="s">
        <v>27</v>
      </c>
      <c r="B6" s="7" t="s">
        <v>13</v>
      </c>
      <c r="C6" s="5" t="s">
        <v>15</v>
      </c>
      <c r="D6" s="5" t="s">
        <v>25</v>
      </c>
      <c r="E6" s="25">
        <v>8</v>
      </c>
      <c r="F6" s="4">
        <v>52</v>
      </c>
      <c r="G6" s="4">
        <v>58</v>
      </c>
      <c r="H6" s="4">
        <v>70</v>
      </c>
      <c r="I6" s="4" t="s">
        <v>13</v>
      </c>
      <c r="J6" s="10">
        <f t="shared" si="0"/>
        <v>188</v>
      </c>
      <c r="K6" s="8">
        <f>+J6*100/J79</f>
        <v>6.241699867197875</v>
      </c>
      <c r="L6">
        <f t="shared" si="1"/>
        <v>564</v>
      </c>
      <c r="M6" s="27">
        <f t="shared" si="2"/>
        <v>9.4</v>
      </c>
    </row>
    <row r="7" spans="1:13" ht="12.75" customHeight="1">
      <c r="A7" s="7" t="s">
        <v>27</v>
      </c>
      <c r="B7" s="7" t="s">
        <v>33</v>
      </c>
      <c r="C7" s="6" t="s">
        <v>57</v>
      </c>
      <c r="D7" s="6" t="s">
        <v>1</v>
      </c>
      <c r="E7" s="25">
        <v>15</v>
      </c>
      <c r="F7" s="4">
        <v>43</v>
      </c>
      <c r="G7" s="4">
        <v>65</v>
      </c>
      <c r="H7" s="4">
        <v>56</v>
      </c>
      <c r="I7" s="4" t="s">
        <v>13</v>
      </c>
      <c r="J7" s="10">
        <f t="shared" si="0"/>
        <v>179</v>
      </c>
      <c r="K7" s="8">
        <f>+J7*100/J79</f>
        <v>5.942895086321381</v>
      </c>
      <c r="L7">
        <f t="shared" si="1"/>
        <v>537</v>
      </c>
      <c r="M7" s="27">
        <f t="shared" si="2"/>
        <v>8.95</v>
      </c>
    </row>
    <row r="8" spans="1:13" ht="12.75" customHeight="1">
      <c r="A8" s="7" t="s">
        <v>27</v>
      </c>
      <c r="B8" s="7" t="s">
        <v>13</v>
      </c>
      <c r="C8" s="6" t="s">
        <v>80</v>
      </c>
      <c r="D8" s="6" t="s">
        <v>8</v>
      </c>
      <c r="E8" s="25">
        <v>19</v>
      </c>
      <c r="F8" s="4">
        <v>46</v>
      </c>
      <c r="G8" s="4">
        <v>55</v>
      </c>
      <c r="H8" s="4">
        <v>39</v>
      </c>
      <c r="I8" s="4" t="s">
        <v>13</v>
      </c>
      <c r="J8" s="10">
        <f t="shared" si="0"/>
        <v>159</v>
      </c>
      <c r="K8" s="8">
        <f>+J8*100/J79</f>
        <v>5.278884462151394</v>
      </c>
      <c r="L8">
        <f t="shared" si="1"/>
        <v>477</v>
      </c>
      <c r="M8" s="27">
        <f t="shared" si="2"/>
        <v>7.95</v>
      </c>
    </row>
    <row r="9" spans="1:13" ht="12.75" customHeight="1">
      <c r="A9" s="7" t="s">
        <v>27</v>
      </c>
      <c r="B9" s="7" t="s">
        <v>13</v>
      </c>
      <c r="C9" s="6" t="s">
        <v>18</v>
      </c>
      <c r="D9" s="6" t="s">
        <v>5</v>
      </c>
      <c r="E9" s="25">
        <v>11</v>
      </c>
      <c r="F9" s="4">
        <v>40</v>
      </c>
      <c r="G9" s="4">
        <v>55</v>
      </c>
      <c r="H9" s="4">
        <v>44</v>
      </c>
      <c r="I9" s="4" t="s">
        <v>13</v>
      </c>
      <c r="J9" s="10">
        <f t="shared" si="0"/>
        <v>150</v>
      </c>
      <c r="K9" s="8">
        <f>+J9*100/J79</f>
        <v>4.9800796812749</v>
      </c>
      <c r="L9">
        <f t="shared" si="1"/>
        <v>450</v>
      </c>
      <c r="M9" s="27">
        <f t="shared" si="2"/>
        <v>7.5</v>
      </c>
    </row>
    <row r="10" spans="1:13" ht="12.75" customHeight="1">
      <c r="A10" s="7" t="s">
        <v>27</v>
      </c>
      <c r="B10" s="7" t="s">
        <v>13</v>
      </c>
      <c r="C10" s="6" t="s">
        <v>80</v>
      </c>
      <c r="D10" s="6" t="s">
        <v>60</v>
      </c>
      <c r="E10" s="25">
        <v>1</v>
      </c>
      <c r="F10" s="4">
        <v>38</v>
      </c>
      <c r="G10" s="4">
        <v>42</v>
      </c>
      <c r="H10" s="4">
        <v>42</v>
      </c>
      <c r="I10" s="4" t="s">
        <v>13</v>
      </c>
      <c r="J10" s="10">
        <f t="shared" si="0"/>
        <v>123</v>
      </c>
      <c r="K10" s="8">
        <f>+J10*100/J79</f>
        <v>4.083665338645418</v>
      </c>
      <c r="L10">
        <f t="shared" si="1"/>
        <v>369</v>
      </c>
      <c r="M10" s="27">
        <f t="shared" si="2"/>
        <v>6.15</v>
      </c>
    </row>
    <row r="11" spans="1:13" ht="12.75" customHeight="1">
      <c r="A11" s="7" t="s">
        <v>27</v>
      </c>
      <c r="B11" s="7" t="s">
        <v>13</v>
      </c>
      <c r="C11" s="6"/>
      <c r="D11" s="6" t="s">
        <v>26</v>
      </c>
      <c r="E11" s="25">
        <v>10</v>
      </c>
      <c r="F11" s="4">
        <v>35</v>
      </c>
      <c r="G11" s="4">
        <v>36</v>
      </c>
      <c r="H11" s="4">
        <v>32</v>
      </c>
      <c r="I11" s="4" t="s">
        <v>13</v>
      </c>
      <c r="J11" s="10">
        <f t="shared" si="0"/>
        <v>113</v>
      </c>
      <c r="K11" s="8">
        <f>+J11*100/J79</f>
        <v>3.751660026560425</v>
      </c>
      <c r="L11">
        <f t="shared" si="1"/>
        <v>339</v>
      </c>
      <c r="M11" s="27">
        <f t="shared" si="2"/>
        <v>5.65</v>
      </c>
    </row>
    <row r="12" spans="1:13" ht="12.75" customHeight="1">
      <c r="A12" s="7" t="s">
        <v>27</v>
      </c>
      <c r="B12" s="7" t="s">
        <v>13</v>
      </c>
      <c r="C12" s="6" t="s">
        <v>58</v>
      </c>
      <c r="D12" s="6" t="s">
        <v>24</v>
      </c>
      <c r="E12" s="25">
        <v>8</v>
      </c>
      <c r="F12" s="4">
        <v>32</v>
      </c>
      <c r="G12" s="4">
        <v>33</v>
      </c>
      <c r="H12" s="4">
        <v>26</v>
      </c>
      <c r="I12" s="4" t="s">
        <v>13</v>
      </c>
      <c r="J12" s="10">
        <f t="shared" si="0"/>
        <v>99</v>
      </c>
      <c r="K12" s="8">
        <f>+J12*100/J79</f>
        <v>3.2868525896414345</v>
      </c>
      <c r="L12">
        <f t="shared" si="1"/>
        <v>297</v>
      </c>
      <c r="M12" s="27">
        <f t="shared" si="2"/>
        <v>4.95</v>
      </c>
    </row>
    <row r="13" spans="1:13" ht="12.75" customHeight="1">
      <c r="A13" s="7" t="s">
        <v>27</v>
      </c>
      <c r="B13" s="7" t="s">
        <v>13</v>
      </c>
      <c r="C13" s="5" t="s">
        <v>16</v>
      </c>
      <c r="D13" s="5" t="s">
        <v>28</v>
      </c>
      <c r="E13" s="25">
        <v>6</v>
      </c>
      <c r="F13" s="4">
        <v>34</v>
      </c>
      <c r="G13" s="4">
        <v>30</v>
      </c>
      <c r="H13" s="4">
        <v>28</v>
      </c>
      <c r="I13" s="4" t="s">
        <v>13</v>
      </c>
      <c r="J13" s="10">
        <f t="shared" si="0"/>
        <v>98</v>
      </c>
      <c r="K13" s="8">
        <f>+J13*100/J79</f>
        <v>3.253652058432935</v>
      </c>
      <c r="L13">
        <f t="shared" si="1"/>
        <v>294</v>
      </c>
      <c r="M13" s="27">
        <f t="shared" si="2"/>
        <v>4.9</v>
      </c>
    </row>
    <row r="14" spans="1:13" ht="12.75" customHeight="1">
      <c r="A14" s="7" t="s">
        <v>27</v>
      </c>
      <c r="B14" s="7" t="s">
        <v>13</v>
      </c>
      <c r="C14" s="6" t="s">
        <v>80</v>
      </c>
      <c r="D14" s="6" t="s">
        <v>9</v>
      </c>
      <c r="E14" s="25">
        <v>8</v>
      </c>
      <c r="F14" s="4">
        <v>18</v>
      </c>
      <c r="G14" s="4">
        <v>42</v>
      </c>
      <c r="H14" s="4">
        <v>25</v>
      </c>
      <c r="I14" s="4" t="s">
        <v>13</v>
      </c>
      <c r="J14" s="10">
        <f t="shared" si="0"/>
        <v>93</v>
      </c>
      <c r="K14" s="8">
        <f>+J14*100/J79</f>
        <v>3.087649402390438</v>
      </c>
      <c r="L14">
        <f t="shared" si="1"/>
        <v>279</v>
      </c>
      <c r="M14" s="27">
        <f t="shared" si="2"/>
        <v>4.65</v>
      </c>
    </row>
    <row r="15" spans="1:13" ht="12.75" customHeight="1">
      <c r="A15" s="7" t="s">
        <v>27</v>
      </c>
      <c r="B15" s="7" t="s">
        <v>13</v>
      </c>
      <c r="C15" s="6" t="s">
        <v>74</v>
      </c>
      <c r="D15" s="6" t="s">
        <v>54</v>
      </c>
      <c r="E15" s="25">
        <v>3</v>
      </c>
      <c r="F15" s="4">
        <v>28</v>
      </c>
      <c r="G15" s="4">
        <v>33</v>
      </c>
      <c r="H15" s="4">
        <v>24</v>
      </c>
      <c r="I15" s="4" t="s">
        <v>13</v>
      </c>
      <c r="J15" s="10">
        <f t="shared" si="0"/>
        <v>88</v>
      </c>
      <c r="K15" s="8">
        <f>+J15*100/J79</f>
        <v>2.9216467463479416</v>
      </c>
      <c r="L15">
        <f t="shared" si="1"/>
        <v>264</v>
      </c>
      <c r="M15" s="27">
        <f t="shared" si="2"/>
        <v>4.4</v>
      </c>
    </row>
    <row r="16" spans="1:13" ht="12.75" customHeight="1">
      <c r="A16" s="7" t="s">
        <v>27</v>
      </c>
      <c r="B16" s="7" t="s">
        <v>13</v>
      </c>
      <c r="C16" s="5" t="s">
        <v>57</v>
      </c>
      <c r="D16" s="5" t="s">
        <v>3</v>
      </c>
      <c r="E16" s="25">
        <v>23</v>
      </c>
      <c r="F16" s="4">
        <v>45</v>
      </c>
      <c r="G16" s="4">
        <v>3</v>
      </c>
      <c r="H16" s="4">
        <v>14</v>
      </c>
      <c r="I16" s="4" t="s">
        <v>13</v>
      </c>
      <c r="J16" s="10">
        <f t="shared" si="0"/>
        <v>85</v>
      </c>
      <c r="K16" s="8">
        <f>+J16*100/J79</f>
        <v>2.8220451527224437</v>
      </c>
      <c r="L16">
        <f t="shared" si="1"/>
        <v>255</v>
      </c>
      <c r="M16" s="27">
        <f t="shared" si="2"/>
        <v>4.25</v>
      </c>
    </row>
    <row r="17" spans="1:13" ht="12.75" customHeight="1">
      <c r="A17" s="7" t="s">
        <v>27</v>
      </c>
      <c r="B17" s="7" t="s">
        <v>13</v>
      </c>
      <c r="C17" s="6" t="s">
        <v>57</v>
      </c>
      <c r="D17" s="6" t="s">
        <v>0</v>
      </c>
      <c r="E17" s="25">
        <v>9</v>
      </c>
      <c r="F17" s="4">
        <v>22</v>
      </c>
      <c r="G17" s="4">
        <v>25</v>
      </c>
      <c r="H17" s="4">
        <v>20</v>
      </c>
      <c r="I17" s="4" t="s">
        <v>13</v>
      </c>
      <c r="J17" s="10">
        <f t="shared" si="0"/>
        <v>76</v>
      </c>
      <c r="K17" s="8">
        <f>+J17*100/J79</f>
        <v>2.5232403718459495</v>
      </c>
      <c r="L17">
        <f t="shared" si="1"/>
        <v>228</v>
      </c>
      <c r="M17" s="27">
        <f t="shared" si="2"/>
        <v>3.8</v>
      </c>
    </row>
    <row r="18" spans="1:13" ht="12.75" customHeight="1">
      <c r="A18" s="7" t="s">
        <v>27</v>
      </c>
      <c r="B18" s="7" t="s">
        <v>13</v>
      </c>
      <c r="C18" s="6" t="s">
        <v>57</v>
      </c>
      <c r="D18" s="6" t="s">
        <v>51</v>
      </c>
      <c r="E18" s="25">
        <v>4</v>
      </c>
      <c r="F18" s="4">
        <v>20</v>
      </c>
      <c r="G18" s="4">
        <v>33</v>
      </c>
      <c r="H18" s="4">
        <v>8</v>
      </c>
      <c r="I18" s="4" t="s">
        <v>13</v>
      </c>
      <c r="J18" s="10">
        <f t="shared" si="0"/>
        <v>65</v>
      </c>
      <c r="K18" s="8">
        <f>+J18*100/J79</f>
        <v>2.1580345285524567</v>
      </c>
      <c r="L18">
        <f t="shared" si="1"/>
        <v>195</v>
      </c>
      <c r="M18" s="27">
        <f t="shared" si="2"/>
        <v>3.25</v>
      </c>
    </row>
    <row r="19" spans="1:13" ht="12.75" customHeight="1">
      <c r="A19" s="7" t="s">
        <v>27</v>
      </c>
      <c r="C19" s="6" t="s">
        <v>80</v>
      </c>
      <c r="D19" s="6" t="s">
        <v>29</v>
      </c>
      <c r="E19" s="25">
        <v>2</v>
      </c>
      <c r="F19" s="4">
        <v>14</v>
      </c>
      <c r="G19" s="4">
        <v>20</v>
      </c>
      <c r="H19" s="4">
        <v>28</v>
      </c>
      <c r="I19" s="4" t="s">
        <v>13</v>
      </c>
      <c r="J19" s="10">
        <f t="shared" si="0"/>
        <v>64</v>
      </c>
      <c r="K19" s="8">
        <f>+J19*100/J79</f>
        <v>2.1248339973439574</v>
      </c>
      <c r="L19">
        <f t="shared" si="1"/>
        <v>192</v>
      </c>
      <c r="M19" s="27">
        <f t="shared" si="2"/>
        <v>3.2</v>
      </c>
    </row>
    <row r="20" spans="1:13" ht="12.75" customHeight="1">
      <c r="A20" s="7" t="s">
        <v>27</v>
      </c>
      <c r="B20" s="7" t="s">
        <v>13</v>
      </c>
      <c r="C20" s="6" t="s">
        <v>57</v>
      </c>
      <c r="D20" s="6" t="s">
        <v>86</v>
      </c>
      <c r="E20" s="26">
        <v>4</v>
      </c>
      <c r="F20" s="4">
        <v>11</v>
      </c>
      <c r="G20" s="4">
        <v>25</v>
      </c>
      <c r="H20" s="4">
        <v>23</v>
      </c>
      <c r="I20" s="4" t="s">
        <v>13</v>
      </c>
      <c r="J20" s="10">
        <f t="shared" si="0"/>
        <v>63</v>
      </c>
      <c r="K20" s="8">
        <f>+J20*100/J79</f>
        <v>2.091633466135458</v>
      </c>
      <c r="L20">
        <f t="shared" si="1"/>
        <v>189</v>
      </c>
      <c r="M20" s="27">
        <f t="shared" si="2"/>
        <v>3.15</v>
      </c>
    </row>
    <row r="21" spans="1:13" ht="12.75" customHeight="1">
      <c r="A21" s="7" t="s">
        <v>27</v>
      </c>
      <c r="B21" s="7" t="s">
        <v>13</v>
      </c>
      <c r="C21" s="5" t="s">
        <v>17</v>
      </c>
      <c r="D21" s="5" t="s">
        <v>49</v>
      </c>
      <c r="E21" s="25">
        <v>4</v>
      </c>
      <c r="F21" s="4">
        <v>14</v>
      </c>
      <c r="G21" s="4">
        <v>15</v>
      </c>
      <c r="H21" s="4">
        <v>19</v>
      </c>
      <c r="I21" s="4" t="s">
        <v>13</v>
      </c>
      <c r="J21" s="10">
        <f t="shared" si="0"/>
        <v>52</v>
      </c>
      <c r="K21" s="8">
        <f>+J21*100/J79</f>
        <v>1.7264276228419655</v>
      </c>
      <c r="L21">
        <f t="shared" si="1"/>
        <v>156</v>
      </c>
      <c r="M21" s="27">
        <f t="shared" si="2"/>
        <v>2.6</v>
      </c>
    </row>
    <row r="22" spans="1:13" ht="12.75" customHeight="1">
      <c r="A22" s="7" t="s">
        <v>27</v>
      </c>
      <c r="B22" s="7" t="s">
        <v>13</v>
      </c>
      <c r="C22" s="6" t="s">
        <v>73</v>
      </c>
      <c r="D22" s="6" t="s">
        <v>10</v>
      </c>
      <c r="E22" s="25">
        <v>11</v>
      </c>
      <c r="F22" s="4">
        <v>23</v>
      </c>
      <c r="G22" s="4">
        <v>6</v>
      </c>
      <c r="H22" s="4">
        <v>10</v>
      </c>
      <c r="I22" s="4" t="s">
        <v>13</v>
      </c>
      <c r="J22" s="10">
        <f t="shared" si="0"/>
        <v>50</v>
      </c>
      <c r="K22" s="8">
        <f>+J22*100/J79</f>
        <v>1.6600265604249669</v>
      </c>
      <c r="L22">
        <f t="shared" si="1"/>
        <v>150</v>
      </c>
      <c r="M22" s="27">
        <f t="shared" si="2"/>
        <v>2.5</v>
      </c>
    </row>
    <row r="23" spans="1:13" ht="12.75" customHeight="1">
      <c r="A23" s="7" t="s">
        <v>27</v>
      </c>
      <c r="B23" s="7" t="s">
        <v>13</v>
      </c>
      <c r="C23" s="6" t="s">
        <v>58</v>
      </c>
      <c r="D23" s="6" t="s">
        <v>23</v>
      </c>
      <c r="E23" s="25">
        <v>8</v>
      </c>
      <c r="F23" s="4">
        <v>15</v>
      </c>
      <c r="G23" s="4">
        <v>26</v>
      </c>
      <c r="H23" s="4">
        <v>0</v>
      </c>
      <c r="I23" s="4" t="s">
        <v>13</v>
      </c>
      <c r="J23" s="10">
        <f t="shared" si="0"/>
        <v>49</v>
      </c>
      <c r="K23" s="8">
        <f>+J23*100/J79</f>
        <v>1.6268260292164676</v>
      </c>
      <c r="L23">
        <f t="shared" si="1"/>
        <v>147</v>
      </c>
      <c r="M23" s="27">
        <f t="shared" si="2"/>
        <v>2.45</v>
      </c>
    </row>
    <row r="24" spans="1:13" ht="12.75" customHeight="1">
      <c r="A24" s="7" t="s">
        <v>27</v>
      </c>
      <c r="B24" s="7" t="s">
        <v>13</v>
      </c>
      <c r="C24" s="6" t="s">
        <v>18</v>
      </c>
      <c r="D24" s="6" t="s">
        <v>7</v>
      </c>
      <c r="E24" s="25">
        <v>6</v>
      </c>
      <c r="F24" s="4">
        <v>12</v>
      </c>
      <c r="G24" s="4">
        <v>18</v>
      </c>
      <c r="H24" s="4">
        <v>11</v>
      </c>
      <c r="I24" s="4" t="s">
        <v>13</v>
      </c>
      <c r="J24" s="10">
        <f t="shared" si="0"/>
        <v>47</v>
      </c>
      <c r="K24" s="8">
        <f>+J24*100/J79</f>
        <v>1.5604249667994687</v>
      </c>
      <c r="L24">
        <f t="shared" si="1"/>
        <v>141</v>
      </c>
      <c r="M24" s="27">
        <f t="shared" si="2"/>
        <v>2.35</v>
      </c>
    </row>
    <row r="25" spans="1:13" ht="12.75" customHeight="1">
      <c r="A25" s="7" t="s">
        <v>27</v>
      </c>
      <c r="B25" s="7" t="s">
        <v>13</v>
      </c>
      <c r="C25" s="6" t="s">
        <v>57</v>
      </c>
      <c r="D25" s="6" t="s">
        <v>2</v>
      </c>
      <c r="E25" s="25">
        <v>7</v>
      </c>
      <c r="F25" s="4">
        <v>13</v>
      </c>
      <c r="G25" s="4">
        <v>19</v>
      </c>
      <c r="H25" s="4">
        <v>6</v>
      </c>
      <c r="I25" s="4" t="s">
        <v>13</v>
      </c>
      <c r="J25" s="10">
        <f t="shared" si="0"/>
        <v>45</v>
      </c>
      <c r="K25" s="8">
        <f>+J25*100/J79</f>
        <v>1.4940239043824701</v>
      </c>
      <c r="L25">
        <f t="shared" si="1"/>
        <v>135</v>
      </c>
      <c r="M25" s="27">
        <f t="shared" si="2"/>
        <v>2.25</v>
      </c>
    </row>
    <row r="26" spans="1:13" ht="12.75" customHeight="1">
      <c r="A26" s="7" t="s">
        <v>27</v>
      </c>
      <c r="B26" s="7" t="s">
        <v>13</v>
      </c>
      <c r="C26" s="6" t="s">
        <v>80</v>
      </c>
      <c r="D26" s="6" t="s">
        <v>59</v>
      </c>
      <c r="E26" s="26">
        <v>4</v>
      </c>
      <c r="F26" s="4">
        <v>6</v>
      </c>
      <c r="G26" s="4">
        <v>24</v>
      </c>
      <c r="H26" s="4">
        <v>10</v>
      </c>
      <c r="I26" s="4" t="s">
        <v>13</v>
      </c>
      <c r="J26" s="10">
        <f t="shared" si="0"/>
        <v>44</v>
      </c>
      <c r="K26" s="8">
        <f>+J26*100/J79</f>
        <v>1.4608233731739708</v>
      </c>
      <c r="L26">
        <f t="shared" si="1"/>
        <v>132</v>
      </c>
      <c r="M26" s="27">
        <f t="shared" si="2"/>
        <v>2.2</v>
      </c>
    </row>
    <row r="27" spans="1:13" ht="12.75" customHeight="1">
      <c r="A27" s="7" t="s">
        <v>27</v>
      </c>
      <c r="B27" s="7" t="s">
        <v>13</v>
      </c>
      <c r="C27" s="5" t="s">
        <v>90</v>
      </c>
      <c r="D27" s="5" t="s">
        <v>20</v>
      </c>
      <c r="E27" s="25">
        <v>2</v>
      </c>
      <c r="F27" s="4">
        <v>5</v>
      </c>
      <c r="G27" s="4">
        <v>14</v>
      </c>
      <c r="H27" s="4">
        <v>23</v>
      </c>
      <c r="I27" s="4" t="s">
        <v>13</v>
      </c>
      <c r="J27" s="10">
        <f t="shared" si="0"/>
        <v>44</v>
      </c>
      <c r="K27" s="8">
        <f>+J27*100/J79</f>
        <v>1.4608233731739708</v>
      </c>
      <c r="L27">
        <f t="shared" si="1"/>
        <v>132</v>
      </c>
      <c r="M27" s="27">
        <f t="shared" si="2"/>
        <v>2.2</v>
      </c>
    </row>
    <row r="28" spans="1:13" ht="12.75" customHeight="1">
      <c r="A28" s="7" t="s">
        <v>27</v>
      </c>
      <c r="B28" s="7" t="s">
        <v>13</v>
      </c>
      <c r="C28" s="6" t="s">
        <v>58</v>
      </c>
      <c r="D28" s="6" t="s">
        <v>50</v>
      </c>
      <c r="E28" s="25">
        <v>1</v>
      </c>
      <c r="F28" s="4">
        <v>7</v>
      </c>
      <c r="G28" s="4">
        <v>11</v>
      </c>
      <c r="H28" s="4">
        <v>25</v>
      </c>
      <c r="I28" s="4" t="s">
        <v>13</v>
      </c>
      <c r="J28" s="10">
        <f t="shared" si="0"/>
        <v>44</v>
      </c>
      <c r="K28" s="8">
        <f>+J28*100/J79</f>
        <v>1.4608233731739708</v>
      </c>
      <c r="L28">
        <f t="shared" si="1"/>
        <v>132</v>
      </c>
      <c r="M28" s="27">
        <f t="shared" si="2"/>
        <v>2.2</v>
      </c>
    </row>
    <row r="29" spans="1:13" ht="12.75" customHeight="1">
      <c r="A29" s="7" t="s">
        <v>27</v>
      </c>
      <c r="C29" s="6" t="s">
        <v>105</v>
      </c>
      <c r="D29" s="6" t="s">
        <v>61</v>
      </c>
      <c r="E29" s="26">
        <v>2</v>
      </c>
      <c r="F29" s="4">
        <v>4</v>
      </c>
      <c r="G29" s="4">
        <v>14</v>
      </c>
      <c r="H29" s="4">
        <v>23</v>
      </c>
      <c r="I29" t="s">
        <v>13</v>
      </c>
      <c r="J29" s="10">
        <f t="shared" si="0"/>
        <v>43</v>
      </c>
      <c r="K29" s="8">
        <f>+J29*100/J79</f>
        <v>1.4276228419654715</v>
      </c>
      <c r="L29">
        <f t="shared" si="1"/>
        <v>129</v>
      </c>
      <c r="M29" s="27">
        <f t="shared" si="2"/>
        <v>2.15</v>
      </c>
    </row>
    <row r="30" spans="1:13" ht="12.75" customHeight="1">
      <c r="A30" s="7" t="s">
        <v>27</v>
      </c>
      <c r="B30" s="7" t="s">
        <v>13</v>
      </c>
      <c r="C30" s="6" t="s">
        <v>14</v>
      </c>
      <c r="D30" s="6" t="s">
        <v>21</v>
      </c>
      <c r="E30" s="25">
        <v>4</v>
      </c>
      <c r="F30" s="4">
        <v>12</v>
      </c>
      <c r="G30" s="4">
        <v>9</v>
      </c>
      <c r="H30" s="4">
        <v>14</v>
      </c>
      <c r="I30" s="4" t="s">
        <v>13</v>
      </c>
      <c r="J30" s="10">
        <f t="shared" si="0"/>
        <v>39</v>
      </c>
      <c r="K30" s="8">
        <f>+J30*100/J79</f>
        <v>1.294820717131474</v>
      </c>
      <c r="L30">
        <f t="shared" si="1"/>
        <v>117</v>
      </c>
      <c r="M30" s="27">
        <f t="shared" si="2"/>
        <v>1.95</v>
      </c>
    </row>
    <row r="31" spans="1:13" ht="12.75" customHeight="1">
      <c r="A31" s="7" t="s">
        <v>27</v>
      </c>
      <c r="B31" s="7" t="s">
        <v>13</v>
      </c>
      <c r="C31" s="6" t="s">
        <v>15</v>
      </c>
      <c r="D31" s="6" t="s">
        <v>53</v>
      </c>
      <c r="E31" s="25">
        <v>4</v>
      </c>
      <c r="F31" s="4">
        <v>11</v>
      </c>
      <c r="G31" s="4">
        <v>11</v>
      </c>
      <c r="H31" s="4">
        <v>9</v>
      </c>
      <c r="I31" s="4" t="s">
        <v>13</v>
      </c>
      <c r="J31" s="10">
        <f t="shared" si="0"/>
        <v>35</v>
      </c>
      <c r="K31" s="8">
        <f>+J31*100/J79</f>
        <v>1.1620185922974768</v>
      </c>
      <c r="L31">
        <f t="shared" si="1"/>
        <v>105</v>
      </c>
      <c r="M31" s="27">
        <f t="shared" si="2"/>
        <v>1.75</v>
      </c>
    </row>
    <row r="32" spans="2:13" ht="12.75" customHeight="1">
      <c r="B32" s="7" t="s">
        <v>62</v>
      </c>
      <c r="C32" s="6" t="s">
        <v>58</v>
      </c>
      <c r="D32" s="6" t="s">
        <v>63</v>
      </c>
      <c r="E32" s="26">
        <v>1</v>
      </c>
      <c r="F32">
        <v>10</v>
      </c>
      <c r="G32" s="4">
        <v>5</v>
      </c>
      <c r="H32" s="4">
        <v>16</v>
      </c>
      <c r="I32" t="s">
        <v>13</v>
      </c>
      <c r="J32" s="10">
        <f t="shared" si="0"/>
        <v>32</v>
      </c>
      <c r="K32" s="8">
        <f>+J32*100/J79</f>
        <v>1.0624169986719787</v>
      </c>
      <c r="L32">
        <f t="shared" si="1"/>
        <v>96</v>
      </c>
      <c r="M32" s="27">
        <f t="shared" si="2"/>
        <v>1.6</v>
      </c>
    </row>
    <row r="33" spans="1:13" ht="12.75" customHeight="1">
      <c r="A33" s="7" t="s">
        <v>27</v>
      </c>
      <c r="B33" s="7" t="s">
        <v>13</v>
      </c>
      <c r="C33" s="6" t="s">
        <v>18</v>
      </c>
      <c r="D33" s="6" t="s">
        <v>6</v>
      </c>
      <c r="E33" s="25">
        <v>0</v>
      </c>
      <c r="F33" s="4">
        <v>11</v>
      </c>
      <c r="G33" s="4">
        <v>11</v>
      </c>
      <c r="H33" s="4">
        <v>7</v>
      </c>
      <c r="I33" s="4" t="s">
        <v>13</v>
      </c>
      <c r="J33" s="10">
        <f t="shared" si="0"/>
        <v>29</v>
      </c>
      <c r="K33" s="8">
        <f>+J33*100/J79</f>
        <v>0.9628154050464808</v>
      </c>
      <c r="L33">
        <f t="shared" si="1"/>
        <v>87</v>
      </c>
      <c r="M33" s="27">
        <f t="shared" si="2"/>
        <v>1.45</v>
      </c>
    </row>
    <row r="34" spans="1:13" ht="12.75" customHeight="1">
      <c r="A34" s="7" t="s">
        <v>27</v>
      </c>
      <c r="B34" s="7" t="s">
        <v>13</v>
      </c>
      <c r="C34" s="5" t="s">
        <v>58</v>
      </c>
      <c r="D34" s="5" t="s">
        <v>22</v>
      </c>
      <c r="E34" s="25">
        <v>5</v>
      </c>
      <c r="F34" s="4">
        <v>7</v>
      </c>
      <c r="G34" s="4">
        <v>9</v>
      </c>
      <c r="H34" s="4">
        <v>4</v>
      </c>
      <c r="I34" s="4" t="s">
        <v>13</v>
      </c>
      <c r="J34" s="10">
        <f t="shared" si="0"/>
        <v>25</v>
      </c>
      <c r="K34" s="8">
        <f>+J34*100/J79</f>
        <v>0.8300132802124834</v>
      </c>
      <c r="L34">
        <f t="shared" si="1"/>
        <v>75</v>
      </c>
      <c r="M34" s="27">
        <f t="shared" si="2"/>
        <v>1.25</v>
      </c>
    </row>
    <row r="35" spans="1:13" ht="12.75" customHeight="1">
      <c r="A35" s="7" t="s">
        <v>13</v>
      </c>
      <c r="B35" s="7" t="s">
        <v>62</v>
      </c>
      <c r="C35" s="6" t="s">
        <v>18</v>
      </c>
      <c r="D35" s="6" t="s">
        <v>79</v>
      </c>
      <c r="E35" s="25">
        <v>0</v>
      </c>
      <c r="F35" s="4">
        <v>1</v>
      </c>
      <c r="G35" s="4">
        <v>3</v>
      </c>
      <c r="H35" s="4">
        <v>21</v>
      </c>
      <c r="I35" s="4" t="s">
        <v>13</v>
      </c>
      <c r="J35" s="10">
        <f t="shared" si="0"/>
        <v>25</v>
      </c>
      <c r="K35" s="8">
        <f>+J35*100/J79</f>
        <v>0.8300132802124834</v>
      </c>
      <c r="L35">
        <f t="shared" si="1"/>
        <v>75</v>
      </c>
      <c r="M35" s="27">
        <f t="shared" si="2"/>
        <v>1.25</v>
      </c>
    </row>
    <row r="36" spans="1:13" ht="12.75" customHeight="1">
      <c r="A36" s="7" t="s">
        <v>27</v>
      </c>
      <c r="B36" s="7" t="s">
        <v>13</v>
      </c>
      <c r="C36" s="6" t="s">
        <v>57</v>
      </c>
      <c r="D36" s="6" t="s">
        <v>52</v>
      </c>
      <c r="E36" s="25">
        <v>1</v>
      </c>
      <c r="F36" s="4">
        <v>10</v>
      </c>
      <c r="G36" s="4">
        <v>11</v>
      </c>
      <c r="H36" s="4">
        <v>1</v>
      </c>
      <c r="I36" s="4" t="s">
        <v>13</v>
      </c>
      <c r="J36" s="10">
        <f aca="true" t="shared" si="3" ref="J36:J61">SUM(E36:I36)</f>
        <v>23</v>
      </c>
      <c r="K36" s="8">
        <f>+J36*100/J79</f>
        <v>0.7636122177954847</v>
      </c>
      <c r="L36">
        <f aca="true" t="shared" si="4" ref="L36:L61">+J36*3</f>
        <v>69</v>
      </c>
      <c r="M36" s="27">
        <f aca="true" t="shared" si="5" ref="M36:M61">+J36*3/60</f>
        <v>1.15</v>
      </c>
    </row>
    <row r="37" spans="1:13" ht="12.75" customHeight="1">
      <c r="A37" s="7" t="s">
        <v>13</v>
      </c>
      <c r="B37" s="7" t="s">
        <v>62</v>
      </c>
      <c r="C37" s="6" t="s">
        <v>17</v>
      </c>
      <c r="D37" s="6" t="s">
        <v>64</v>
      </c>
      <c r="E37" s="25">
        <v>6</v>
      </c>
      <c r="F37" s="4">
        <v>0</v>
      </c>
      <c r="G37" s="4">
        <v>6</v>
      </c>
      <c r="H37" s="4">
        <v>6</v>
      </c>
      <c r="I37" s="4" t="s">
        <v>13</v>
      </c>
      <c r="J37" s="10">
        <f t="shared" si="3"/>
        <v>18</v>
      </c>
      <c r="K37" s="8">
        <f>+J37*100/J79</f>
        <v>0.5976095617529881</v>
      </c>
      <c r="L37">
        <f t="shared" si="4"/>
        <v>54</v>
      </c>
      <c r="M37" s="27">
        <f t="shared" si="5"/>
        <v>0.9</v>
      </c>
    </row>
    <row r="38" spans="1:13" ht="12.75" customHeight="1">
      <c r="A38" s="7" t="s">
        <v>13</v>
      </c>
      <c r="B38" s="7" t="s">
        <v>62</v>
      </c>
      <c r="C38" s="6" t="s">
        <v>80</v>
      </c>
      <c r="D38" s="6" t="s">
        <v>65</v>
      </c>
      <c r="E38" s="25">
        <v>1</v>
      </c>
      <c r="F38" s="4">
        <v>6</v>
      </c>
      <c r="G38" s="4">
        <v>5</v>
      </c>
      <c r="H38" s="4">
        <v>4</v>
      </c>
      <c r="I38" s="4" t="s">
        <v>13</v>
      </c>
      <c r="J38" s="10">
        <f t="shared" si="3"/>
        <v>16</v>
      </c>
      <c r="K38" s="8">
        <f>+J38*100/J79</f>
        <v>0.5312084993359893</v>
      </c>
      <c r="L38">
        <f t="shared" si="4"/>
        <v>48</v>
      </c>
      <c r="M38" s="27">
        <f t="shared" si="5"/>
        <v>0.8</v>
      </c>
    </row>
    <row r="39" spans="2:13" ht="12.75" customHeight="1">
      <c r="B39" s="7" t="s">
        <v>62</v>
      </c>
      <c r="C39" s="6" t="s">
        <v>57</v>
      </c>
      <c r="D39" s="6" t="s">
        <v>89</v>
      </c>
      <c r="E39" s="25">
        <v>0</v>
      </c>
      <c r="F39" s="4">
        <v>0</v>
      </c>
      <c r="G39" s="4">
        <v>4</v>
      </c>
      <c r="H39" s="4">
        <v>8</v>
      </c>
      <c r="J39" s="10">
        <f t="shared" si="3"/>
        <v>12</v>
      </c>
      <c r="K39" s="15">
        <f>+J39*100/J79</f>
        <v>0.398406374501992</v>
      </c>
      <c r="L39">
        <f t="shared" si="4"/>
        <v>36</v>
      </c>
      <c r="M39" s="27">
        <f t="shared" si="5"/>
        <v>0.6</v>
      </c>
    </row>
    <row r="40" spans="1:13" ht="12.75" customHeight="1">
      <c r="A40" s="7" t="s">
        <v>27</v>
      </c>
      <c r="C40" s="6" t="s">
        <v>18</v>
      </c>
      <c r="D40" s="6" t="s">
        <v>31</v>
      </c>
      <c r="E40" s="25">
        <v>1</v>
      </c>
      <c r="F40" s="4">
        <v>3</v>
      </c>
      <c r="G40" s="4">
        <v>4</v>
      </c>
      <c r="H40" s="4">
        <v>0</v>
      </c>
      <c r="I40" s="4" t="s">
        <v>13</v>
      </c>
      <c r="J40" s="10">
        <f t="shared" si="3"/>
        <v>8</v>
      </c>
      <c r="K40" s="8">
        <f>+J40*100/J79</f>
        <v>0.2656042496679947</v>
      </c>
      <c r="L40">
        <f t="shared" si="4"/>
        <v>24</v>
      </c>
      <c r="M40" s="27">
        <f t="shared" si="5"/>
        <v>0.4</v>
      </c>
    </row>
    <row r="41" spans="1:13" ht="12.75" customHeight="1">
      <c r="A41" s="7" t="s">
        <v>13</v>
      </c>
      <c r="B41" s="7" t="s">
        <v>62</v>
      </c>
      <c r="C41" s="6" t="s">
        <v>57</v>
      </c>
      <c r="D41" s="6" t="s">
        <v>92</v>
      </c>
      <c r="E41" s="25">
        <v>0</v>
      </c>
      <c r="F41" s="4">
        <v>0</v>
      </c>
      <c r="G41" s="4">
        <v>1</v>
      </c>
      <c r="H41" s="4">
        <v>7</v>
      </c>
      <c r="I41" s="4" t="s">
        <v>13</v>
      </c>
      <c r="J41" s="10">
        <f t="shared" si="3"/>
        <v>8</v>
      </c>
      <c r="K41" s="8">
        <f>+J41*100/J79</f>
        <v>0.2656042496679947</v>
      </c>
      <c r="L41">
        <f t="shared" si="4"/>
        <v>24</v>
      </c>
      <c r="M41" s="27">
        <f t="shared" si="5"/>
        <v>0.4</v>
      </c>
    </row>
    <row r="42" spans="2:13" ht="12.75" customHeight="1">
      <c r="B42" s="7" t="s">
        <v>62</v>
      </c>
      <c r="C42" s="6" t="s">
        <v>80</v>
      </c>
      <c r="D42" s="6" t="s">
        <v>98</v>
      </c>
      <c r="E42" s="25">
        <v>0</v>
      </c>
      <c r="F42" s="4">
        <v>0</v>
      </c>
      <c r="G42" s="4">
        <v>0</v>
      </c>
      <c r="H42" s="4">
        <v>8</v>
      </c>
      <c r="I42" s="4"/>
      <c r="J42" s="10">
        <f t="shared" si="3"/>
        <v>8</v>
      </c>
      <c r="K42" s="15">
        <f>+J42*100/J79</f>
        <v>0.2656042496679947</v>
      </c>
      <c r="L42">
        <f t="shared" si="4"/>
        <v>24</v>
      </c>
      <c r="M42" s="27">
        <f t="shared" si="5"/>
        <v>0.4</v>
      </c>
    </row>
    <row r="43" spans="1:13" ht="12.75" customHeight="1">
      <c r="A43" s="7" t="s">
        <v>27</v>
      </c>
      <c r="B43" s="7" t="s">
        <v>13</v>
      </c>
      <c r="C43" s="6" t="s">
        <v>57</v>
      </c>
      <c r="D43" s="6" t="s">
        <v>56</v>
      </c>
      <c r="E43" s="25">
        <v>0</v>
      </c>
      <c r="F43" s="4">
        <v>3</v>
      </c>
      <c r="G43" s="4">
        <v>4</v>
      </c>
      <c r="H43" s="4">
        <v>0</v>
      </c>
      <c r="I43" s="4" t="s">
        <v>13</v>
      </c>
      <c r="J43" s="10">
        <f t="shared" si="3"/>
        <v>7</v>
      </c>
      <c r="K43" s="8">
        <f>+J43*100/J79</f>
        <v>0.23240371845949534</v>
      </c>
      <c r="L43">
        <f t="shared" si="4"/>
        <v>21</v>
      </c>
      <c r="M43" s="27">
        <f t="shared" si="5"/>
        <v>0.35</v>
      </c>
    </row>
    <row r="44" spans="1:13" ht="12.75" customHeight="1">
      <c r="A44" s="7" t="s">
        <v>13</v>
      </c>
      <c r="B44" s="7" t="s">
        <v>62</v>
      </c>
      <c r="C44" s="6" t="s">
        <v>14</v>
      </c>
      <c r="D44" s="6" t="s">
        <v>66</v>
      </c>
      <c r="E44" s="25">
        <v>0</v>
      </c>
      <c r="F44" s="4">
        <v>4</v>
      </c>
      <c r="G44" s="4">
        <v>3</v>
      </c>
      <c r="H44" s="4">
        <v>0</v>
      </c>
      <c r="I44" s="4" t="s">
        <v>13</v>
      </c>
      <c r="J44" s="10">
        <f t="shared" si="3"/>
        <v>7</v>
      </c>
      <c r="K44" s="8">
        <f>+J44*100/J79</f>
        <v>0.23240371845949534</v>
      </c>
      <c r="L44">
        <f t="shared" si="4"/>
        <v>21</v>
      </c>
      <c r="M44" s="27">
        <f t="shared" si="5"/>
        <v>0.35</v>
      </c>
    </row>
    <row r="45" spans="2:13" ht="12.75" customHeight="1">
      <c r="B45" s="7" t="s">
        <v>62</v>
      </c>
      <c r="C45" s="6" t="s">
        <v>57</v>
      </c>
      <c r="D45" s="6" t="s">
        <v>88</v>
      </c>
      <c r="E45" s="25">
        <v>0</v>
      </c>
      <c r="F45" s="4">
        <v>0</v>
      </c>
      <c r="G45" s="4">
        <v>3</v>
      </c>
      <c r="H45" s="4">
        <v>4</v>
      </c>
      <c r="J45" s="10">
        <f t="shared" si="3"/>
        <v>7</v>
      </c>
      <c r="K45" s="15">
        <f>+J45*100/J79</f>
        <v>0.23240371845949534</v>
      </c>
      <c r="L45">
        <f t="shared" si="4"/>
        <v>21</v>
      </c>
      <c r="M45" s="27">
        <f t="shared" si="5"/>
        <v>0.35</v>
      </c>
    </row>
    <row r="46" spans="2:13" ht="12.75" customHeight="1">
      <c r="B46" s="7" t="s">
        <v>62</v>
      </c>
      <c r="C46" s="6" t="s">
        <v>57</v>
      </c>
      <c r="D46" s="6" t="s">
        <v>97</v>
      </c>
      <c r="E46" s="25">
        <v>0</v>
      </c>
      <c r="F46" s="4">
        <v>0</v>
      </c>
      <c r="G46" s="4">
        <v>0</v>
      </c>
      <c r="H46" s="4">
        <v>7</v>
      </c>
      <c r="I46" s="4"/>
      <c r="J46" s="10">
        <f t="shared" si="3"/>
        <v>7</v>
      </c>
      <c r="K46" s="15">
        <f>+J46*100/J79</f>
        <v>0.23240371845949534</v>
      </c>
      <c r="L46">
        <f t="shared" si="4"/>
        <v>21</v>
      </c>
      <c r="M46" s="27">
        <f t="shared" si="5"/>
        <v>0.35</v>
      </c>
    </row>
    <row r="47" spans="1:13" ht="12.75" customHeight="1">
      <c r="A47" s="7" t="s">
        <v>13</v>
      </c>
      <c r="B47" s="7" t="s">
        <v>62</v>
      </c>
      <c r="C47" s="5" t="s">
        <v>14</v>
      </c>
      <c r="D47" s="6" t="s">
        <v>84</v>
      </c>
      <c r="E47" s="25">
        <v>0</v>
      </c>
      <c r="F47" s="4">
        <v>0</v>
      </c>
      <c r="G47" s="4">
        <v>4</v>
      </c>
      <c r="H47" s="4">
        <v>2</v>
      </c>
      <c r="J47" s="10">
        <f t="shared" si="3"/>
        <v>6</v>
      </c>
      <c r="K47" s="8">
        <f>+J47*100/J79</f>
        <v>0.199203187250996</v>
      </c>
      <c r="L47">
        <f t="shared" si="4"/>
        <v>18</v>
      </c>
      <c r="M47" s="27">
        <f t="shared" si="5"/>
        <v>0.3</v>
      </c>
    </row>
    <row r="48" spans="2:13" ht="12.75" customHeight="1">
      <c r="B48" s="7" t="s">
        <v>62</v>
      </c>
      <c r="C48" s="6" t="s">
        <v>17</v>
      </c>
      <c r="D48" s="6" t="s">
        <v>93</v>
      </c>
      <c r="E48" s="25">
        <v>0</v>
      </c>
      <c r="F48" s="4">
        <v>0</v>
      </c>
      <c r="G48" s="4">
        <v>3</v>
      </c>
      <c r="H48" s="4">
        <v>2</v>
      </c>
      <c r="I48" s="4"/>
      <c r="J48" s="10">
        <f t="shared" si="3"/>
        <v>5</v>
      </c>
      <c r="K48" s="15">
        <f>+J48*100/J79</f>
        <v>0.16600265604249667</v>
      </c>
      <c r="L48">
        <f t="shared" si="4"/>
        <v>15</v>
      </c>
      <c r="M48" s="27">
        <f t="shared" si="5"/>
        <v>0.25</v>
      </c>
    </row>
    <row r="49" spans="1:13" ht="12.75" customHeight="1">
      <c r="A49" s="7" t="s">
        <v>13</v>
      </c>
      <c r="B49" s="7" t="s">
        <v>62</v>
      </c>
      <c r="C49" s="6" t="s">
        <v>15</v>
      </c>
      <c r="D49" s="6" t="s">
        <v>69</v>
      </c>
      <c r="E49" s="25">
        <v>0</v>
      </c>
      <c r="F49" s="4">
        <v>2</v>
      </c>
      <c r="G49" s="4">
        <v>0</v>
      </c>
      <c r="H49" s="4">
        <v>3</v>
      </c>
      <c r="I49" s="4"/>
      <c r="J49" s="10">
        <f t="shared" si="3"/>
        <v>5</v>
      </c>
      <c r="K49" s="8">
        <f>+J49*100/J79</f>
        <v>0.16600265604249667</v>
      </c>
      <c r="L49">
        <f t="shared" si="4"/>
        <v>15</v>
      </c>
      <c r="M49" s="27">
        <f t="shared" si="5"/>
        <v>0.25</v>
      </c>
    </row>
    <row r="50" spans="1:13" ht="12.75" customHeight="1">
      <c r="A50" s="7" t="s">
        <v>13</v>
      </c>
      <c r="B50" s="7" t="s">
        <v>62</v>
      </c>
      <c r="C50" s="6" t="s">
        <v>15</v>
      </c>
      <c r="D50" s="6" t="s">
        <v>78</v>
      </c>
      <c r="E50" s="25">
        <v>0</v>
      </c>
      <c r="F50" s="4">
        <v>2</v>
      </c>
      <c r="G50" s="4">
        <v>0</v>
      </c>
      <c r="H50" s="4">
        <v>3</v>
      </c>
      <c r="I50" s="4" t="s">
        <v>13</v>
      </c>
      <c r="J50" s="10">
        <f t="shared" si="3"/>
        <v>5</v>
      </c>
      <c r="K50" s="8">
        <f>+J50*100/J79</f>
        <v>0.16600265604249667</v>
      </c>
      <c r="L50">
        <f t="shared" si="4"/>
        <v>15</v>
      </c>
      <c r="M50" s="27">
        <f t="shared" si="5"/>
        <v>0.25</v>
      </c>
    </row>
    <row r="51" spans="2:13" ht="12.75" customHeight="1">
      <c r="B51" s="7" t="s">
        <v>62</v>
      </c>
      <c r="C51" s="6" t="s">
        <v>14</v>
      </c>
      <c r="D51" s="6" t="s">
        <v>95</v>
      </c>
      <c r="E51" s="25">
        <v>0</v>
      </c>
      <c r="F51" s="4">
        <v>0</v>
      </c>
      <c r="G51" s="4">
        <v>0</v>
      </c>
      <c r="H51" s="4">
        <v>4</v>
      </c>
      <c r="J51" s="10">
        <f t="shared" si="3"/>
        <v>4</v>
      </c>
      <c r="K51" s="8">
        <f>+J51*100/J79</f>
        <v>0.13280212483399734</v>
      </c>
      <c r="L51">
        <f t="shared" si="4"/>
        <v>12</v>
      </c>
      <c r="M51" s="27">
        <f t="shared" si="5"/>
        <v>0.2</v>
      </c>
    </row>
    <row r="52" spans="1:13" ht="12.75" customHeight="1">
      <c r="A52" s="7" t="s">
        <v>13</v>
      </c>
      <c r="B52" s="7" t="s">
        <v>62</v>
      </c>
      <c r="C52" s="6" t="s">
        <v>57</v>
      </c>
      <c r="D52" s="6" t="s">
        <v>70</v>
      </c>
      <c r="E52" s="25">
        <v>0</v>
      </c>
      <c r="F52" s="4">
        <v>1</v>
      </c>
      <c r="G52" s="4">
        <v>0</v>
      </c>
      <c r="H52" s="4">
        <v>2</v>
      </c>
      <c r="I52" s="4"/>
      <c r="J52" s="10">
        <f t="shared" si="3"/>
        <v>3</v>
      </c>
      <c r="K52" s="8">
        <f>+J52*100/J79</f>
        <v>0.099601593625498</v>
      </c>
      <c r="L52">
        <f t="shared" si="4"/>
        <v>9</v>
      </c>
      <c r="M52" s="27">
        <f t="shared" si="5"/>
        <v>0.15</v>
      </c>
    </row>
    <row r="53" spans="2:13" ht="12.75" customHeight="1">
      <c r="B53" s="7" t="s">
        <v>62</v>
      </c>
      <c r="C53" s="6" t="s">
        <v>80</v>
      </c>
      <c r="D53" s="6" t="s">
        <v>85</v>
      </c>
      <c r="E53" s="25">
        <v>0</v>
      </c>
      <c r="F53" s="4">
        <v>0</v>
      </c>
      <c r="G53" s="4">
        <v>2</v>
      </c>
      <c r="H53" s="4">
        <v>0</v>
      </c>
      <c r="J53" s="10">
        <f t="shared" si="3"/>
        <v>2</v>
      </c>
      <c r="K53" s="15">
        <f>+J53*100/J79</f>
        <v>0.06640106241699867</v>
      </c>
      <c r="L53">
        <f t="shared" si="4"/>
        <v>6</v>
      </c>
      <c r="M53" s="27">
        <f t="shared" si="5"/>
        <v>0.1</v>
      </c>
    </row>
    <row r="54" spans="1:13" ht="12.75" customHeight="1">
      <c r="A54" s="7" t="s">
        <v>13</v>
      </c>
      <c r="B54" s="7" t="s">
        <v>62</v>
      </c>
      <c r="C54" s="6" t="s">
        <v>80</v>
      </c>
      <c r="D54" s="6" t="s">
        <v>83</v>
      </c>
      <c r="E54" s="25">
        <v>0</v>
      </c>
      <c r="F54" s="4">
        <v>0</v>
      </c>
      <c r="G54" s="4">
        <v>1</v>
      </c>
      <c r="H54" s="4">
        <v>1</v>
      </c>
      <c r="I54" s="4"/>
      <c r="J54" s="10">
        <f t="shared" si="3"/>
        <v>2</v>
      </c>
      <c r="K54" s="8">
        <f>+J54*100/J79</f>
        <v>0.06640106241699867</v>
      </c>
      <c r="L54">
        <f t="shared" si="4"/>
        <v>6</v>
      </c>
      <c r="M54" s="27">
        <f t="shared" si="5"/>
        <v>0.1</v>
      </c>
    </row>
    <row r="55" spans="1:13" ht="12.75" customHeight="1">
      <c r="A55" s="7" t="s">
        <v>27</v>
      </c>
      <c r="B55" s="7" t="s">
        <v>13</v>
      </c>
      <c r="C55" s="6" t="s">
        <v>18</v>
      </c>
      <c r="D55" s="6" t="s">
        <v>19</v>
      </c>
      <c r="E55" s="25">
        <v>0</v>
      </c>
      <c r="F55" s="4">
        <v>1</v>
      </c>
      <c r="G55" s="4">
        <v>0</v>
      </c>
      <c r="H55" s="4">
        <v>0</v>
      </c>
      <c r="I55" s="4" t="s">
        <v>13</v>
      </c>
      <c r="J55" s="10">
        <f t="shared" si="3"/>
        <v>1</v>
      </c>
      <c r="K55" s="8">
        <f>+J55*100/J79</f>
        <v>0.033200531208499334</v>
      </c>
      <c r="L55">
        <f t="shared" si="4"/>
        <v>3</v>
      </c>
      <c r="M55" s="27">
        <f t="shared" si="5"/>
        <v>0.05</v>
      </c>
    </row>
    <row r="56" spans="1:13" ht="12.75" customHeight="1">
      <c r="A56" s="7" t="s">
        <v>13</v>
      </c>
      <c r="B56" s="7" t="s">
        <v>62</v>
      </c>
      <c r="C56" s="6" t="s">
        <v>80</v>
      </c>
      <c r="D56" s="6" t="s">
        <v>67</v>
      </c>
      <c r="E56" s="25">
        <v>0</v>
      </c>
      <c r="F56" s="4">
        <v>1</v>
      </c>
      <c r="G56" s="4">
        <v>0</v>
      </c>
      <c r="H56" s="4">
        <v>0</v>
      </c>
      <c r="I56" s="4" t="s">
        <v>13</v>
      </c>
      <c r="J56" s="10">
        <f t="shared" si="3"/>
        <v>1</v>
      </c>
      <c r="K56" s="8">
        <f>+J56*100/J79</f>
        <v>0.033200531208499334</v>
      </c>
      <c r="L56">
        <f t="shared" si="4"/>
        <v>3</v>
      </c>
      <c r="M56" s="27">
        <f t="shared" si="5"/>
        <v>0.05</v>
      </c>
    </row>
    <row r="57" spans="1:13" ht="12.75" customHeight="1">
      <c r="A57" s="7" t="s">
        <v>13</v>
      </c>
      <c r="B57" s="7" t="s">
        <v>62</v>
      </c>
      <c r="C57" s="6" t="s">
        <v>58</v>
      </c>
      <c r="D57" s="6" t="s">
        <v>77</v>
      </c>
      <c r="E57" s="25">
        <v>0</v>
      </c>
      <c r="F57" s="4">
        <v>1</v>
      </c>
      <c r="G57" s="4">
        <v>0</v>
      </c>
      <c r="H57" s="4">
        <v>0</v>
      </c>
      <c r="I57" s="4" t="s">
        <v>13</v>
      </c>
      <c r="J57" s="10">
        <f t="shared" si="3"/>
        <v>1</v>
      </c>
      <c r="K57" s="8">
        <f>+J57*100/J79</f>
        <v>0.033200531208499334</v>
      </c>
      <c r="L57">
        <f t="shared" si="4"/>
        <v>3</v>
      </c>
      <c r="M57" s="27">
        <f t="shared" si="5"/>
        <v>0.05</v>
      </c>
    </row>
    <row r="58" spans="2:13" ht="12.75" customHeight="1">
      <c r="B58" s="7" t="s">
        <v>62</v>
      </c>
      <c r="C58" s="6" t="s">
        <v>14</v>
      </c>
      <c r="D58" s="6" t="s">
        <v>87</v>
      </c>
      <c r="E58" s="25">
        <v>0</v>
      </c>
      <c r="F58" s="4">
        <v>0</v>
      </c>
      <c r="G58" s="4">
        <v>1</v>
      </c>
      <c r="H58" s="4">
        <v>0</v>
      </c>
      <c r="J58" s="10">
        <f t="shared" si="3"/>
        <v>1</v>
      </c>
      <c r="K58" s="15">
        <f>+J58*100/J79</f>
        <v>0.033200531208499334</v>
      </c>
      <c r="L58">
        <f t="shared" si="4"/>
        <v>3</v>
      </c>
      <c r="M58" s="27">
        <f t="shared" si="5"/>
        <v>0.05</v>
      </c>
    </row>
    <row r="59" spans="2:13" ht="12.75" customHeight="1">
      <c r="B59" s="7" t="s">
        <v>62</v>
      </c>
      <c r="C59" s="6" t="s">
        <v>57</v>
      </c>
      <c r="D59" s="6" t="s">
        <v>96</v>
      </c>
      <c r="E59" s="25">
        <v>0</v>
      </c>
      <c r="F59" s="4">
        <v>0</v>
      </c>
      <c r="G59" s="4">
        <v>0</v>
      </c>
      <c r="H59" s="4">
        <v>1</v>
      </c>
      <c r="I59" s="4"/>
      <c r="J59" s="10">
        <f t="shared" si="3"/>
        <v>1</v>
      </c>
      <c r="K59" s="15">
        <f>+J59*100/J79</f>
        <v>0.033200531208499334</v>
      </c>
      <c r="L59">
        <f t="shared" si="4"/>
        <v>3</v>
      </c>
      <c r="M59" s="27">
        <f t="shared" si="5"/>
        <v>0.05</v>
      </c>
    </row>
    <row r="60" spans="1:13" ht="12.75" customHeight="1">
      <c r="A60" s="7" t="s">
        <v>27</v>
      </c>
      <c r="B60" s="7" t="s">
        <v>13</v>
      </c>
      <c r="C60" s="6" t="s">
        <v>18</v>
      </c>
      <c r="D60" s="6" t="s">
        <v>48</v>
      </c>
      <c r="E60" s="25">
        <v>0</v>
      </c>
      <c r="F60" s="4">
        <v>0</v>
      </c>
      <c r="G60" s="4">
        <v>0</v>
      </c>
      <c r="H60" s="4">
        <v>0</v>
      </c>
      <c r="I60" s="4" t="s">
        <v>13</v>
      </c>
      <c r="J60" s="10">
        <f t="shared" si="3"/>
        <v>0</v>
      </c>
      <c r="K60" s="8">
        <f>+J60*100/J79</f>
        <v>0</v>
      </c>
      <c r="L60">
        <f t="shared" si="4"/>
        <v>0</v>
      </c>
      <c r="M60" s="27">
        <f t="shared" si="5"/>
        <v>0</v>
      </c>
    </row>
    <row r="61" spans="1:13" ht="12.75" customHeight="1">
      <c r="A61" s="7" t="s">
        <v>27</v>
      </c>
      <c r="B61" s="7" t="s">
        <v>13</v>
      </c>
      <c r="C61" s="6" t="s">
        <v>18</v>
      </c>
      <c r="D61" s="6" t="s">
        <v>55</v>
      </c>
      <c r="E61" s="25">
        <v>0</v>
      </c>
      <c r="F61" s="4">
        <v>0</v>
      </c>
      <c r="G61" s="4">
        <v>0</v>
      </c>
      <c r="H61" s="4">
        <v>0</v>
      </c>
      <c r="I61" s="4" t="s">
        <v>13</v>
      </c>
      <c r="J61" s="10">
        <f t="shared" si="3"/>
        <v>0</v>
      </c>
      <c r="K61" s="8">
        <f>+J61*100/J79</f>
        <v>0</v>
      </c>
      <c r="L61">
        <f t="shared" si="4"/>
        <v>0</v>
      </c>
      <c r="M61" s="27">
        <f t="shared" si="5"/>
        <v>0</v>
      </c>
    </row>
    <row r="62" spans="3:10" ht="12.75" customHeight="1">
      <c r="C62" s="6"/>
      <c r="D62" s="6"/>
      <c r="E62" s="14"/>
      <c r="F62" s="4"/>
      <c r="G62" s="4"/>
      <c r="H62" s="4"/>
      <c r="I62" s="4"/>
      <c r="J62" s="10"/>
    </row>
    <row r="63" spans="1:11" ht="12.75" customHeight="1">
      <c r="A63" s="7" t="s">
        <v>27</v>
      </c>
      <c r="B63" s="7" t="s">
        <v>13</v>
      </c>
      <c r="C63" s="6"/>
      <c r="D63" s="6" t="s">
        <v>81</v>
      </c>
      <c r="E63" s="14" t="s">
        <v>13</v>
      </c>
      <c r="F63" s="4" t="s">
        <v>13</v>
      </c>
      <c r="G63" s="4" t="s">
        <v>13</v>
      </c>
      <c r="H63" s="4" t="s">
        <v>13</v>
      </c>
      <c r="I63" s="4"/>
      <c r="J63" s="10" t="s">
        <v>13</v>
      </c>
      <c r="K63" s="15" t="s">
        <v>13</v>
      </c>
    </row>
    <row r="64" spans="1:11" ht="12.75" customHeight="1">
      <c r="A64" s="7" t="s">
        <v>13</v>
      </c>
      <c r="B64" s="7" t="s">
        <v>14</v>
      </c>
      <c r="D64" s="6" t="s">
        <v>82</v>
      </c>
      <c r="E64" s="14" t="s">
        <v>13</v>
      </c>
      <c r="J64" s="10" t="s">
        <v>13</v>
      </c>
      <c r="K64" s="15" t="s">
        <v>13</v>
      </c>
    </row>
    <row r="65" spans="1:11" ht="12.75" customHeight="1">
      <c r="A65" s="7" t="s">
        <v>13</v>
      </c>
      <c r="D65" s="6" t="s">
        <v>13</v>
      </c>
      <c r="E65" s="14" t="s">
        <v>13</v>
      </c>
      <c r="J65" s="10" t="s">
        <v>13</v>
      </c>
      <c r="K65" s="15" t="s">
        <v>13</v>
      </c>
    </row>
    <row r="66" spans="10:11" ht="12.75" customHeight="1">
      <c r="J66" s="10" t="s">
        <v>13</v>
      </c>
      <c r="K66" s="15" t="s">
        <v>13</v>
      </c>
    </row>
    <row r="67" spans="2:11" ht="12.75" customHeight="1">
      <c r="B67" s="7" t="s">
        <v>13</v>
      </c>
      <c r="C67" s="6" t="s">
        <v>13</v>
      </c>
      <c r="D67" s="6" t="s">
        <v>13</v>
      </c>
      <c r="E67" s="14"/>
      <c r="F67" s="4"/>
      <c r="G67" s="4"/>
      <c r="H67" s="4"/>
      <c r="I67" s="4"/>
      <c r="J67" s="10" t="s">
        <v>13</v>
      </c>
      <c r="K67" s="15" t="s">
        <v>13</v>
      </c>
    </row>
    <row r="68" spans="3:10" ht="12.75" customHeight="1">
      <c r="C68" s="6"/>
      <c r="D68" s="11" t="s">
        <v>13</v>
      </c>
      <c r="E68" s="14"/>
      <c r="F68" s="4"/>
      <c r="G68" s="4"/>
      <c r="H68" s="4"/>
      <c r="I68" s="4"/>
      <c r="J68" s="10" t="s">
        <v>13</v>
      </c>
    </row>
    <row r="69" spans="3:10" ht="12.75" customHeight="1">
      <c r="C69" s="6" t="s">
        <v>13</v>
      </c>
      <c r="D69" s="6" t="s">
        <v>13</v>
      </c>
      <c r="E69" s="14"/>
      <c r="F69" s="4"/>
      <c r="G69" s="4"/>
      <c r="H69" s="4"/>
      <c r="I69" s="4"/>
      <c r="J69" s="10" t="s">
        <v>13</v>
      </c>
    </row>
    <row r="70" spans="3:10" ht="12.75" customHeight="1">
      <c r="C70" s="6"/>
      <c r="D70" s="11" t="s">
        <v>13</v>
      </c>
      <c r="E70" s="14"/>
      <c r="F70" s="4"/>
      <c r="G70" s="4"/>
      <c r="H70" s="4"/>
      <c r="I70" s="4"/>
      <c r="J70" s="10" t="s">
        <v>13</v>
      </c>
    </row>
    <row r="71" spans="3:11" ht="12.75" customHeight="1">
      <c r="C71" s="6"/>
      <c r="D71" s="11" t="s">
        <v>13</v>
      </c>
      <c r="E71" s="14"/>
      <c r="F71" s="4" t="s">
        <v>13</v>
      </c>
      <c r="G71" s="4" t="s">
        <v>13</v>
      </c>
      <c r="H71" s="4" t="s">
        <v>13</v>
      </c>
      <c r="I71" s="4" t="s">
        <v>13</v>
      </c>
      <c r="J71" s="10" t="s">
        <v>13</v>
      </c>
      <c r="K71" s="15" t="s">
        <v>13</v>
      </c>
    </row>
    <row r="72" spans="3:10" ht="12.75" customHeight="1">
      <c r="C72" s="6" t="s">
        <v>13</v>
      </c>
      <c r="D72" s="6" t="s">
        <v>13</v>
      </c>
      <c r="E72" s="14"/>
      <c r="F72" s="4"/>
      <c r="G72" s="4"/>
      <c r="H72" s="4"/>
      <c r="I72" s="4"/>
      <c r="J72" s="10" t="s">
        <v>13</v>
      </c>
    </row>
    <row r="73" spans="3:10" ht="12.75" customHeight="1">
      <c r="C73" s="6"/>
      <c r="D73" s="11" t="s">
        <v>13</v>
      </c>
      <c r="E73" s="14"/>
      <c r="F73" s="4"/>
      <c r="G73" s="4"/>
      <c r="H73" s="4"/>
      <c r="I73" s="4"/>
      <c r="J73" s="10" t="s">
        <v>13</v>
      </c>
    </row>
    <row r="74" spans="3:10" ht="12.75" customHeight="1">
      <c r="C74" s="6" t="s">
        <v>13</v>
      </c>
      <c r="D74" s="6" t="s">
        <v>13</v>
      </c>
      <c r="E74" s="14"/>
      <c r="F74" s="4"/>
      <c r="G74" s="4"/>
      <c r="H74" s="4"/>
      <c r="I74" s="4"/>
      <c r="J74" s="10" t="s">
        <v>13</v>
      </c>
    </row>
    <row r="75" spans="3:10" ht="12.75" customHeight="1">
      <c r="C75" s="6"/>
      <c r="D75" s="11" t="s">
        <v>13</v>
      </c>
      <c r="E75" s="14"/>
      <c r="F75" s="4"/>
      <c r="G75" s="4"/>
      <c r="H75" s="4"/>
      <c r="I75" s="4"/>
      <c r="J75" s="10" t="s">
        <v>13</v>
      </c>
    </row>
    <row r="76" spans="3:10" ht="12.75" customHeight="1">
      <c r="C76" s="6" t="s">
        <v>13</v>
      </c>
      <c r="D76" s="11" t="s">
        <v>13</v>
      </c>
      <c r="E76" s="14"/>
      <c r="F76" s="4"/>
      <c r="G76" s="4"/>
      <c r="H76" s="4"/>
      <c r="I76" s="4"/>
      <c r="J76" s="10"/>
    </row>
    <row r="77" spans="3:10" ht="12.75" customHeight="1">
      <c r="C77" s="6" t="s">
        <v>13</v>
      </c>
      <c r="D77" s="11" t="s">
        <v>13</v>
      </c>
      <c r="E77" s="14"/>
      <c r="F77" s="4"/>
      <c r="G77" s="4"/>
      <c r="H77" s="4"/>
      <c r="I77" s="4"/>
      <c r="J77" s="10"/>
    </row>
    <row r="78" spans="3:10" ht="12.75" customHeight="1">
      <c r="C78" s="6"/>
      <c r="D78" s="11"/>
      <c r="E78" s="14"/>
      <c r="F78" s="4"/>
      <c r="G78" s="4"/>
      <c r="H78" s="4"/>
      <c r="I78" s="4"/>
      <c r="J78" s="10"/>
    </row>
    <row r="79" spans="3:10" ht="12.75" customHeight="1">
      <c r="C79" s="6"/>
      <c r="D79" s="6"/>
      <c r="E79" s="25">
        <f>SUM(E3:E74)</f>
        <v>241</v>
      </c>
      <c r="F79" s="4">
        <f>SUM(F3:F74)</f>
        <v>830</v>
      </c>
      <c r="G79" s="4">
        <f>SUM(G3:G74)</f>
        <v>1003</v>
      </c>
      <c r="H79" s="4">
        <f>SUM(H3:H75)</f>
        <v>938</v>
      </c>
      <c r="I79" s="4">
        <f>SUM(I3:I75)</f>
        <v>0</v>
      </c>
      <c r="J79" s="10">
        <f>SUM(J3:J75)</f>
        <v>3012</v>
      </c>
    </row>
    <row r="80" spans="3:10" ht="12.75" customHeight="1">
      <c r="C80" s="6" t="s">
        <v>73</v>
      </c>
      <c r="D80" s="6" t="s">
        <v>75</v>
      </c>
      <c r="E80" s="14"/>
      <c r="F80" s="4"/>
      <c r="G80" s="4"/>
      <c r="H80" s="4"/>
      <c r="I80" s="4"/>
      <c r="J80" s="10"/>
    </row>
    <row r="81" spans="3:10" ht="12.75" customHeight="1">
      <c r="C81" s="6" t="s">
        <v>74</v>
      </c>
      <c r="D81" s="6" t="s">
        <v>76</v>
      </c>
      <c r="E81" s="14"/>
      <c r="F81" s="4"/>
      <c r="G81" s="4"/>
      <c r="H81" s="4"/>
      <c r="I81" s="4"/>
      <c r="J81" s="10"/>
    </row>
    <row r="82" spans="3:10" ht="12.75" customHeight="1">
      <c r="C82" s="6" t="s">
        <v>90</v>
      </c>
      <c r="D82" s="6" t="s">
        <v>91</v>
      </c>
      <c r="E82" s="14"/>
      <c r="F82" s="4"/>
      <c r="G82" s="4"/>
      <c r="H82" s="4"/>
      <c r="I82" s="4"/>
      <c r="J82" s="10"/>
    </row>
    <row r="83" spans="3:10" ht="12.75" customHeight="1">
      <c r="C83" s="6" t="s">
        <v>105</v>
      </c>
      <c r="D83" s="6" t="s">
        <v>106</v>
      </c>
      <c r="E83" s="14"/>
      <c r="F83" s="4"/>
      <c r="G83" s="4"/>
      <c r="H83" s="4"/>
      <c r="I83" s="4"/>
      <c r="J83" s="10" t="s">
        <v>13</v>
      </c>
    </row>
    <row r="84" spans="3:10" ht="12.75" customHeight="1">
      <c r="C84" s="6"/>
      <c r="D84" s="6"/>
      <c r="E84" s="14"/>
      <c r="F84" s="4"/>
      <c r="G84" s="4"/>
      <c r="H84" s="4"/>
      <c r="I84" s="4"/>
      <c r="J84" s="10"/>
    </row>
    <row r="85" spans="3:10" ht="12.75" customHeight="1">
      <c r="C85" s="5" t="s">
        <v>13</v>
      </c>
      <c r="D85" s="5" t="s">
        <v>71</v>
      </c>
      <c r="E85" s="18" t="s">
        <v>107</v>
      </c>
      <c r="F85" s="18" t="s">
        <v>42</v>
      </c>
      <c r="G85" s="24" t="s">
        <v>44</v>
      </c>
      <c r="H85" s="20" t="s">
        <v>46</v>
      </c>
      <c r="I85" s="6"/>
      <c r="J85" s="10"/>
    </row>
    <row r="86" spans="4:9" ht="12.75" customHeight="1">
      <c r="D86" s="5" t="s">
        <v>109</v>
      </c>
      <c r="E86" s="18" t="s">
        <v>108</v>
      </c>
      <c r="G86" s="6" t="s">
        <v>43</v>
      </c>
      <c r="I86" s="6"/>
    </row>
    <row r="88" spans="3:9" ht="12.75" customHeight="1">
      <c r="C88" s="5" t="s">
        <v>13</v>
      </c>
      <c r="D88" s="5" t="s">
        <v>37</v>
      </c>
      <c r="E88" s="13">
        <f>+J8+J10+J14+J15+J19+J22+J26+J27+J38+J42+J53+J54+J56</f>
        <v>694</v>
      </c>
      <c r="F88" s="16">
        <f>+E88*100/E99</f>
        <v>23.04116865869854</v>
      </c>
      <c r="G88" s="7">
        <v>23.34</v>
      </c>
      <c r="H88" s="19">
        <v>9</v>
      </c>
      <c r="I88" s="23"/>
    </row>
    <row r="89" spans="3:9" ht="12.75" customHeight="1">
      <c r="C89" s="5" t="s">
        <v>13</v>
      </c>
      <c r="D89" s="5" t="s">
        <v>36</v>
      </c>
      <c r="E89" s="13">
        <f>+J7+J16+J17+J18+J20+J25+J36+J39+J41+J43+J45+J46+J52+J59</f>
        <v>581</v>
      </c>
      <c r="F89" s="16">
        <f>+E89*100/E99</f>
        <v>19.289508632138116</v>
      </c>
      <c r="G89" s="7">
        <v>22.87</v>
      </c>
      <c r="H89" s="19">
        <v>8</v>
      </c>
      <c r="I89" s="8"/>
    </row>
    <row r="90" spans="3:9" ht="12.75" customHeight="1">
      <c r="C90" s="5" t="s">
        <v>13</v>
      </c>
      <c r="D90" s="5" t="s">
        <v>34</v>
      </c>
      <c r="E90" s="13">
        <f>+J5+J9+J24+J29+J33+J35+J40+J55+J60+J61</f>
        <v>538</v>
      </c>
      <c r="F90" s="16">
        <f>+E90*100/E99</f>
        <v>17.861885790172643</v>
      </c>
      <c r="G90" s="7">
        <v>21.96</v>
      </c>
      <c r="H90" s="19">
        <v>8</v>
      </c>
      <c r="I90" s="23"/>
    </row>
    <row r="91" spans="3:9" ht="12.75" customHeight="1">
      <c r="C91" s="5" t="s">
        <v>13</v>
      </c>
      <c r="D91" s="5" t="s">
        <v>35</v>
      </c>
      <c r="E91" s="13">
        <f>+J12+J23+J28+J32+J34+J57</f>
        <v>250</v>
      </c>
      <c r="F91" s="16">
        <f>+E91*100/E99</f>
        <v>8.300132802124834</v>
      </c>
      <c r="G91" s="7">
        <v>11.04</v>
      </c>
      <c r="H91" s="19">
        <v>4</v>
      </c>
      <c r="I91" s="23"/>
    </row>
    <row r="92" spans="3:9" ht="12.75" customHeight="1">
      <c r="C92" s="5" t="s">
        <v>13</v>
      </c>
      <c r="D92" s="5" t="s">
        <v>41</v>
      </c>
      <c r="E92" s="13">
        <f>+J4+J30+J44+J47+J51+J58</f>
        <v>430</v>
      </c>
      <c r="F92" s="16">
        <f>+E92*100/E99</f>
        <v>14.276228419654714</v>
      </c>
      <c r="G92" s="7">
        <v>6.65</v>
      </c>
      <c r="H92" s="19">
        <v>2</v>
      </c>
      <c r="I92" s="8"/>
    </row>
    <row r="93" spans="3:9" ht="12.75" customHeight="1">
      <c r="C93" s="5" t="s">
        <v>13</v>
      </c>
      <c r="D93" s="5" t="s">
        <v>39</v>
      </c>
      <c r="E93" s="13">
        <f>+J6+J31+J49+J50</f>
        <v>233</v>
      </c>
      <c r="F93" s="16">
        <f>+E93*100/E99</f>
        <v>7.7357237715803455</v>
      </c>
      <c r="G93" s="7">
        <v>5.68</v>
      </c>
      <c r="H93" s="19">
        <v>2</v>
      </c>
      <c r="I93" s="23"/>
    </row>
    <row r="94" spans="3:9" ht="12.75" customHeight="1">
      <c r="C94" s="5" t="s">
        <v>13</v>
      </c>
      <c r="D94" s="5" t="s">
        <v>38</v>
      </c>
      <c r="E94" s="13">
        <f>+J21+J37+J48</f>
        <v>75</v>
      </c>
      <c r="F94" s="16">
        <f>+E94*100/E99</f>
        <v>2.49003984063745</v>
      </c>
      <c r="G94" s="7">
        <v>3.29</v>
      </c>
      <c r="H94" s="19">
        <v>1</v>
      </c>
      <c r="I94" s="23"/>
    </row>
    <row r="95" spans="3:9" ht="12.75" customHeight="1">
      <c r="C95" s="5" t="s">
        <v>13</v>
      </c>
      <c r="D95" s="5" t="s">
        <v>40</v>
      </c>
      <c r="E95" s="13">
        <f>+J13</f>
        <v>98</v>
      </c>
      <c r="F95" s="16">
        <f>+E95*100/E99</f>
        <v>3.253652058432935</v>
      </c>
      <c r="G95" s="7">
        <v>4.02</v>
      </c>
      <c r="H95" s="19">
        <v>1</v>
      </c>
      <c r="I95" s="23"/>
    </row>
    <row r="96" spans="4:9" ht="12.75" customHeight="1">
      <c r="D96" s="5" t="s">
        <v>26</v>
      </c>
      <c r="E96" s="13">
        <f>+J11</f>
        <v>113</v>
      </c>
      <c r="F96" s="16">
        <f>+E96*100/E99</f>
        <v>3.751660026560425</v>
      </c>
      <c r="G96" s="20" t="s">
        <v>45</v>
      </c>
      <c r="H96" s="19">
        <v>0</v>
      </c>
      <c r="I96" s="23" t="s">
        <v>13</v>
      </c>
    </row>
    <row r="97" spans="4:8" ht="12.75" customHeight="1">
      <c r="D97" s="5" t="s">
        <v>68</v>
      </c>
      <c r="G97" s="7">
        <v>1.15</v>
      </c>
      <c r="H97" s="19">
        <v>0</v>
      </c>
    </row>
    <row r="99" spans="3:9" ht="12.75" customHeight="1">
      <c r="C99" s="5" t="s">
        <v>13</v>
      </c>
      <c r="D99" s="5" t="s">
        <v>12</v>
      </c>
      <c r="E99" s="13">
        <f>SUM(E88:E97)</f>
        <v>3012</v>
      </c>
      <c r="F99" s="17">
        <f>SUM(F88:F97)</f>
        <v>100</v>
      </c>
      <c r="G99">
        <f>SUM(G88:G97)</f>
        <v>100.00000000000003</v>
      </c>
      <c r="H99">
        <f>SUM(H88:H97)</f>
        <v>35</v>
      </c>
      <c r="I99" s="22" t="s">
        <v>13</v>
      </c>
    </row>
  </sheetData>
  <printOptions gridLines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"/>
  <sheetViews>
    <sheetView workbookViewId="0" topLeftCell="A1">
      <selection activeCell="E1" sqref="E1"/>
    </sheetView>
  </sheetViews>
  <sheetFormatPr defaultColWidth="11.421875" defaultRowHeight="12.75"/>
  <cols>
    <col min="1" max="1" width="5.7109375" style="0" customWidth="1"/>
    <col min="2" max="2" width="30.7109375" style="0" customWidth="1"/>
  </cols>
  <sheetData>
    <row r="1" spans="2:5" ht="12.75">
      <c r="B1" t="s">
        <v>13</v>
      </c>
      <c r="C1" s="19" t="s">
        <v>13</v>
      </c>
      <c r="D1" s="19" t="s">
        <v>13</v>
      </c>
      <c r="E1" s="19" t="s">
        <v>13</v>
      </c>
    </row>
    <row r="2" spans="1:5" ht="12.75">
      <c r="A2" t="s">
        <v>13</v>
      </c>
      <c r="B2" t="s">
        <v>13</v>
      </c>
      <c r="C2" t="s">
        <v>13</v>
      </c>
      <c r="D2" t="s">
        <v>13</v>
      </c>
      <c r="E2" t="s">
        <v>13</v>
      </c>
    </row>
    <row r="3" ht="12.75">
      <c r="B3" t="s">
        <v>13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Larvik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RADJENOY</dc:creator>
  <cp:keywords/>
  <dc:description/>
  <cp:lastModifiedBy>Hallstein Bast</cp:lastModifiedBy>
  <cp:lastPrinted>2011-01-05T08:53:46Z</cp:lastPrinted>
  <dcterms:created xsi:type="dcterms:W3CDTF">2002-10-11T08:23:10Z</dcterms:created>
  <dcterms:modified xsi:type="dcterms:W3CDTF">2011-01-06T20:32:24Z</dcterms:modified>
  <cp:category/>
  <cp:version/>
  <cp:contentType/>
  <cp:contentStatus/>
</cp:coreProperties>
</file>