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rten/Downloads/"/>
    </mc:Choice>
  </mc:AlternateContent>
  <xr:revisionPtr revIDLastSave="0" documentId="13_ncr:9_{927F0AE3-A2B2-954F-823E-42A9FE70E243}" xr6:coauthVersionLast="47" xr6:coauthVersionMax="47" xr10:uidLastSave="{00000000-0000-0000-0000-000000000000}"/>
  <bookViews>
    <workbookView xWindow="180" yWindow="760" windowWidth="25620" windowHeight="17540" xr2:uid="{084D21C8-13A5-A846-9227-2A7DA14E9F1E}"/>
  </bookViews>
  <sheets>
    <sheet name="VikenV_Resultatrapport - (2024)" sheetId="2" r:id="rId1"/>
    <sheet name="VikenV_Balanserapport - (2024)" sheetId="4" r:id="rId2"/>
    <sheet name="Saldoliste kunder - (Desember 2" sheetId="5" r:id="rId3"/>
    <sheet name="Saldoliste leverandører - (2024" sheetId="6" r:id="rId4"/>
    <sheet name="Ark1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2" l="1"/>
  <c r="B59" i="2"/>
  <c r="B47" i="2"/>
  <c r="B57" i="2"/>
  <c r="B29" i="2"/>
  <c r="B35" i="2"/>
  <c r="B36" i="2" s="1"/>
  <c r="B44" i="2"/>
  <c r="B42" i="2"/>
  <c r="B48" i="2"/>
  <c r="B21" i="2"/>
  <c r="B51" i="2" l="1"/>
  <c r="B61" i="2"/>
  <c r="B70" i="2" s="1"/>
</calcChain>
</file>

<file path=xl/sharedStrings.xml><?xml version="1.0" encoding="utf-8"?>
<sst xmlns="http://schemas.openxmlformats.org/spreadsheetml/2006/main" count="201" uniqueCount="162">
  <si>
    <t>Resultatrapport</t>
  </si>
  <si>
    <t>VIKEN VENSTRE</t>
  </si>
  <si>
    <t>(2024)</t>
  </si>
  <si>
    <t>Resultat (2024)</t>
  </si>
  <si>
    <t>Regnskapskonto</t>
  </si>
  <si>
    <t>Endring</t>
  </si>
  <si>
    <t>Driftsresultat</t>
  </si>
  <si>
    <t>         3400 Statlig partistøtte</t>
  </si>
  <si>
    <t>         3401 Statlig partistøtte til lokallag</t>
  </si>
  <si>
    <t>         3405 Fylkeskommunal støtte</t>
  </si>
  <si>
    <t>         3900 Valgkampbidrag privatpersoner</t>
  </si>
  <si>
    <t>         3910 Valgkampbidrag fra andre partiledd</t>
  </si>
  <si>
    <t>         3915 Kontingenter via VHO</t>
  </si>
  <si>
    <t>         3920 V-venn bidrag via VHO</t>
  </si>
  <si>
    <t>         3945 Egenandeler fylkesårsmøte fra lokallag</t>
  </si>
  <si>
    <t>         3970 Studiestøtte fra VS</t>
  </si>
  <si>
    <t>         3975 Støtte fra Venstres fylkestingsgruppe</t>
  </si>
  <si>
    <t>         5500 Kostnadsgodtgjørelse tjenester utført av VHO</t>
  </si>
  <si>
    <t>         6420 Dataprogrammer/-apper (Tripletex etc)</t>
  </si>
  <si>
    <t>         6705 Honorar regnskap</t>
  </si>
  <si>
    <t>         7140 Reisekostnader</t>
  </si>
  <si>
    <t>         7325 Valgkampmateriell (brosjyrer/flyers/profilmateriell)</t>
  </si>
  <si>
    <t>         7335 Valgkampaktiviteter (møter/skolering)</t>
  </si>
  <si>
    <t>         7340 Valgkamp rådgivning/design/foto</t>
  </si>
  <si>
    <t>         7455 Partistøtte lokallag</t>
  </si>
  <si>
    <t>         7460 LS-utjevning, kostnad</t>
  </si>
  <si>
    <t>         7465 Støtte til fylkestingsgrupper og Venstrekvinnelaget</t>
  </si>
  <si>
    <t>         7470 Støtte lokallag og UV</t>
  </si>
  <si>
    <t>         7705 Landsstyremøter, opphold</t>
  </si>
  <si>
    <t>         7710 Sentrale konferanser, opphold</t>
  </si>
  <si>
    <t>         7715 Rikspolitisk nettverk, opphold</t>
  </si>
  <si>
    <t>         7725 Fylkesårsmøte, opphold</t>
  </si>
  <si>
    <t>         7730 Fylkenominasjonsmøte, opphold</t>
  </si>
  <si>
    <t>         7735 Fylkesrådsmøter, opphold</t>
  </si>
  <si>
    <t>         7740 Fylkesstyremøter, opphold</t>
  </si>
  <si>
    <t>         7745 Medlemsmøter, opphold</t>
  </si>
  <si>
    <t>         7750 Komiteer og utvalg, opphold</t>
  </si>
  <si>
    <t>         7795 Bank og kortgebyrer</t>
  </si>
  <si>
    <t>Finansinntekter og finanskostnader</t>
  </si>
  <si>
    <t>         8050 Annen renteinntekt</t>
  </si>
  <si>
    <t>Årsresultat</t>
  </si>
  <si>
    <r>
      <t>   </t>
    </r>
    <r>
      <rPr>
        <b/>
        <sz val="12"/>
        <color theme="1"/>
        <rFont val="Arial"/>
        <family val="2"/>
      </rPr>
      <t>Driftsinntekter</t>
    </r>
  </si>
  <si>
    <r>
      <t>   </t>
    </r>
    <r>
      <rPr>
        <b/>
        <sz val="12"/>
        <color theme="1"/>
        <rFont val="Arial"/>
        <family val="2"/>
      </rPr>
      <t>Driftskostnader</t>
    </r>
  </si>
  <si>
    <r>
      <t>   </t>
    </r>
    <r>
      <rPr>
        <b/>
        <sz val="12"/>
        <color theme="1"/>
        <rFont val="Arial"/>
        <family val="2"/>
      </rPr>
      <t>Finansinntekter</t>
    </r>
  </si>
  <si>
    <r>
      <t>      </t>
    </r>
    <r>
      <rPr>
        <b/>
        <sz val="12"/>
        <color theme="1"/>
        <rFont val="Arial"/>
        <family val="2"/>
      </rPr>
      <t>Annen finansinntekt</t>
    </r>
  </si>
  <si>
    <t>Egenkapital og gjeld</t>
  </si>
  <si>
    <r>
      <t>   </t>
    </r>
    <r>
      <rPr>
        <b/>
        <sz val="11"/>
        <color theme="1"/>
        <rFont val="Arial"/>
        <family val="2"/>
      </rPr>
      <t>Gjeld</t>
    </r>
  </si>
  <si>
    <r>
      <t>      </t>
    </r>
    <r>
      <rPr>
        <b/>
        <sz val="11"/>
        <color theme="1"/>
        <rFont val="Arial"/>
        <family val="2"/>
      </rPr>
      <t>Kortsiktig gjeld</t>
    </r>
  </si>
  <si>
    <r>
      <t>         </t>
    </r>
    <r>
      <rPr>
        <b/>
        <sz val="11"/>
        <color theme="1"/>
        <rFont val="Arial"/>
        <family val="2"/>
      </rPr>
      <t>Annen kortsiktig gjeld</t>
    </r>
  </si>
  <si>
    <t>            2990 Annen kortsiktig gjeld</t>
  </si>
  <si>
    <r>
      <t>         </t>
    </r>
    <r>
      <rPr>
        <b/>
        <sz val="11"/>
        <color theme="1"/>
        <rFont val="Arial"/>
        <family val="2"/>
      </rPr>
      <t>Leverandørgjeld</t>
    </r>
  </si>
  <si>
    <t>            2400 Leverandørgjeld</t>
  </si>
  <si>
    <r>
      <t>   </t>
    </r>
    <r>
      <rPr>
        <b/>
        <sz val="11"/>
        <color theme="1"/>
        <rFont val="Arial"/>
        <family val="2"/>
      </rPr>
      <t>Egenkapital</t>
    </r>
  </si>
  <si>
    <r>
      <t>      </t>
    </r>
    <r>
      <rPr>
        <b/>
        <sz val="11"/>
        <color theme="1"/>
        <rFont val="Arial"/>
        <family val="2"/>
      </rPr>
      <t>Innskutt egenkapital</t>
    </r>
  </si>
  <si>
    <r>
      <t>         </t>
    </r>
    <r>
      <rPr>
        <b/>
        <sz val="11"/>
        <color theme="1"/>
        <rFont val="Arial"/>
        <family val="2"/>
      </rPr>
      <t>Selskapskapital</t>
    </r>
  </si>
  <si>
    <t>            2000 Fri egenkapital</t>
  </si>
  <si>
    <t>Eiendeler</t>
  </si>
  <si>
    <r>
      <t>   </t>
    </r>
    <r>
      <rPr>
        <b/>
        <sz val="11"/>
        <color theme="1"/>
        <rFont val="Arial"/>
        <family val="2"/>
      </rPr>
      <t>Omløpsmidler</t>
    </r>
  </si>
  <si>
    <r>
      <t>      </t>
    </r>
    <r>
      <rPr>
        <b/>
        <sz val="11"/>
        <color theme="1"/>
        <rFont val="Arial"/>
        <family val="2"/>
      </rPr>
      <t>Bankinnskudd, kontanter og lignende</t>
    </r>
  </si>
  <si>
    <t>         1945 Buskerud Vs FTG 1720.34.67303</t>
  </si>
  <si>
    <t>         1940 Østfold Vs FTG 1720.34.67281</t>
  </si>
  <si>
    <t>         1930 Bien "valgkampfond" 1720.29.29869</t>
  </si>
  <si>
    <t>         1925 Bien sparekonto 1720.28.74401</t>
  </si>
  <si>
    <t>         1920 Bien drift 1720.2718639</t>
  </si>
  <si>
    <r>
      <t>      </t>
    </r>
    <r>
      <rPr>
        <b/>
        <sz val="11"/>
        <color theme="1"/>
        <rFont val="Arial"/>
        <family val="2"/>
      </rPr>
      <t>Fordringer</t>
    </r>
  </si>
  <si>
    <r>
      <t>         </t>
    </r>
    <r>
      <rPr>
        <b/>
        <sz val="11"/>
        <color theme="1"/>
        <rFont val="Arial"/>
        <family val="2"/>
      </rPr>
      <t>Kundefordringer</t>
    </r>
  </si>
  <si>
    <t>            1500 Kundefordringer</t>
  </si>
  <si>
    <t>Balanse (2024)</t>
  </si>
  <si>
    <t>Balanserapport</t>
  </si>
  <si>
    <t>Sum</t>
  </si>
  <si>
    <t>Ål Venstre</t>
  </si>
  <si>
    <t>Hemsedal Venstre</t>
  </si>
  <si>
    <t>Gol Venstre</t>
  </si>
  <si>
    <t>Krødsherad Venstre</t>
  </si>
  <si>
    <t>Lier Venstre</t>
  </si>
  <si>
    <t>Hole Venstre</t>
  </si>
  <si>
    <t>Ringerike Venstre</t>
  </si>
  <si>
    <t>Drammen Venstre</t>
  </si>
  <si>
    <t>Eidsvoll Venstre</t>
  </si>
  <si>
    <t>Gjerdrum Venstre</t>
  </si>
  <si>
    <t>Nes Venstre (A)</t>
  </si>
  <si>
    <t>Aurskog Høland Venstre</t>
  </si>
  <si>
    <t>Rælingen Venstre</t>
  </si>
  <si>
    <t>Vestby Venstre</t>
  </si>
  <si>
    <t>Ullensaker Venstre</t>
  </si>
  <si>
    <t>Sarpsborg Venstre</t>
  </si>
  <si>
    <t>Moss Venstre</t>
  </si>
  <si>
    <t>Halden Venstre</t>
  </si>
  <si>
    <t>Viken Unge Venstre</t>
  </si>
  <si>
    <t>Venstre (VHO)</t>
  </si>
  <si>
    <t>Utgående saldo</t>
  </si>
  <si>
    <t>Inngående saldo</t>
  </si>
  <si>
    <t>Navn</t>
  </si>
  <si>
    <t>Nummer</t>
  </si>
  <si>
    <t>Saldoliste</t>
  </si>
  <si>
    <t>Saldoliste kunder</t>
  </si>
  <si>
    <t>Note</t>
  </si>
  <si>
    <t>V-venn og ktg 31/12-24</t>
  </si>
  <si>
    <t>Viken Venstrekvinnelag (VVKL)</t>
  </si>
  <si>
    <t>Fredrikstad Venstre</t>
  </si>
  <si>
    <t>Indre Østfold Venstre</t>
  </si>
  <si>
    <t>Marker Venstre</t>
  </si>
  <si>
    <t>Bærum Venstre</t>
  </si>
  <si>
    <t>Asker Venstre</t>
  </si>
  <si>
    <t>Lillestrøm Venstre</t>
  </si>
  <si>
    <t>Nordre Follo Venstre</t>
  </si>
  <si>
    <t>Nesodden Venstre</t>
  </si>
  <si>
    <t>Frogn Venstre</t>
  </si>
  <si>
    <t>Ås Venstre</t>
  </si>
  <si>
    <t>Enebakk Venstre</t>
  </si>
  <si>
    <t>Lørenskog Venstre</t>
  </si>
  <si>
    <t>Nittedal Venstre</t>
  </si>
  <si>
    <t>Nannestad Venstre</t>
  </si>
  <si>
    <t>Kongsberg Venstre</t>
  </si>
  <si>
    <t>Øvre Eiker Venstre</t>
  </si>
  <si>
    <t>Modum Venstre</t>
  </si>
  <si>
    <t>Hol Venstre</t>
  </si>
  <si>
    <t>Siri Hofstad Ruud</t>
  </si>
  <si>
    <t>Østfold Fylkeskommune</t>
  </si>
  <si>
    <t>Norsk Telegrambyrå AS</t>
  </si>
  <si>
    <t>Sundvolden Hotel AS</t>
  </si>
  <si>
    <t>Folkets Hus Lillestrøm AS</t>
  </si>
  <si>
    <t>Sarpsborg Kommune</t>
  </si>
  <si>
    <t>Hotelldrift Q River Station AS</t>
  </si>
  <si>
    <t>Cal Trykk AS</t>
  </si>
  <si>
    <t>Spydeberg Bakeri &amp; Konditori AS</t>
  </si>
  <si>
    <t>Ide House Of Brands AS</t>
  </si>
  <si>
    <t>Quality Hotel Grand AS</t>
  </si>
  <si>
    <t>Folkebadet Sandvika AS</t>
  </si>
  <si>
    <t>Torval AS</t>
  </si>
  <si>
    <t>Tripletex AS</t>
  </si>
  <si>
    <t>Akershus Venstres fylkestingsgruppe</t>
  </si>
  <si>
    <t>Hvaler Venstre</t>
  </si>
  <si>
    <t>Oslo Venstre</t>
  </si>
  <si>
    <t>Saldoliste leverandører</t>
  </si>
  <si>
    <t>Statsstøtte til Hvaler V, som ikke har egen bankkonto</t>
  </si>
  <si>
    <t>Dobbelt betalt faktura fra 2023</t>
  </si>
  <si>
    <t>Kreditnota fra 2023</t>
  </si>
  <si>
    <t>Møtemat Østfold Vs Ftg sept 2024, men sein faktura</t>
  </si>
  <si>
    <t>Ubet ÅM-fakt 2020-2023</t>
  </si>
  <si>
    <t>Ubet ÅM-fakt 2020-2024</t>
  </si>
  <si>
    <t>Ubet ÅM-fakt 2024</t>
  </si>
  <si>
    <t>Ubet ÅM-fakt 2023</t>
  </si>
  <si>
    <t>Ubet ÅM-fakt 2022</t>
  </si>
  <si>
    <t xml:space="preserve">            8960 Overf. årsresultat (overskudd)</t>
  </si>
  <si>
    <t>Egenandeler fra lokallagene</t>
  </si>
  <si>
    <t>Overf fra avsluttet konto Akershus V</t>
  </si>
  <si>
    <t>Regnskapsføring 2023</t>
  </si>
  <si>
    <t xml:space="preserve">         Administrasjon</t>
  </si>
  <si>
    <t>Kandidatfoto Østfold</t>
  </si>
  <si>
    <t>Partistøtte Hvaler V</t>
  </si>
  <si>
    <t xml:space="preserve">         Støtte til andre</t>
  </si>
  <si>
    <t xml:space="preserve">         Sum støtte til andre</t>
  </si>
  <si>
    <t xml:space="preserve">         Sum administrasjon</t>
  </si>
  <si>
    <t xml:space="preserve">         Møter</t>
  </si>
  <si>
    <t xml:space="preserve">         Sum møter</t>
  </si>
  <si>
    <t xml:space="preserve">         Valgkamp</t>
  </si>
  <si>
    <t xml:space="preserve">         Sum valgkamp</t>
  </si>
  <si>
    <t>Dekning av reiseutg 2023, Akershus Vs fylkestingsgruppe</t>
  </si>
  <si>
    <t>Støtte fra fylkeskommuner - primært til fylkestingsgrupper</t>
  </si>
  <si>
    <t>         8990 Overf egenkapital</t>
  </si>
  <si>
    <t>Fylkestingsgruppenes møter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</si>
</sst>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.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E8E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 style="thin">
        <color rgb="FFC2C2C2"/>
      </bottom>
      <diagonal/>
    </border>
    <border>
      <left/>
      <right/>
      <top style="thin">
        <color rgb="FFC2C2C2"/>
      </top>
      <bottom style="thin">
        <color rgb="FFC2C2C2"/>
      </bottom>
      <diagonal/>
    </border>
    <border>
      <left/>
      <right style="thin">
        <color rgb="FFC2C2C2"/>
      </right>
      <top style="thin">
        <color rgb="FFC2C2C2"/>
      </top>
      <bottom style="thin">
        <color rgb="FFC2C2C2"/>
      </bottom>
      <diagonal/>
    </border>
    <border>
      <left style="thin">
        <color rgb="FFC2C2C2"/>
      </left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 style="thin">
        <color rgb="FFC2C2C2"/>
      </right>
      <top/>
      <bottom style="thin">
        <color rgb="FFC2C2C2"/>
      </bottom>
      <diagonal/>
    </border>
    <border>
      <left style="thin">
        <color rgb="FFC2C2C2"/>
      </left>
      <right/>
      <top style="thin">
        <color rgb="FFC2C2C2"/>
      </top>
      <bottom/>
      <diagonal/>
    </border>
    <border>
      <left/>
      <right/>
      <top style="thin">
        <color rgb="FFC2C2C2"/>
      </top>
      <bottom/>
      <diagonal/>
    </border>
    <border>
      <left/>
      <right style="thin">
        <color rgb="FFC2C2C2"/>
      </right>
      <top style="thin">
        <color rgb="FFC2C2C2"/>
      </top>
      <bottom/>
      <diagonal/>
    </border>
    <border>
      <left style="thin">
        <color rgb="FFC2C2C2"/>
      </left>
      <right/>
      <top/>
      <bottom style="thin">
        <color rgb="FFC2C2C2"/>
      </bottom>
      <diagonal/>
    </border>
    <border>
      <left/>
      <right/>
      <top/>
      <bottom style="thin">
        <color rgb="FFC2C2C2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rgb="FFC2C2C2"/>
      </left>
      <right style="thin">
        <color rgb="FFC2C2C2"/>
      </right>
      <top style="thin">
        <color indexed="64"/>
      </top>
      <bottom style="thin">
        <color indexed="64"/>
      </bottom>
      <diagonal/>
    </border>
    <border>
      <left/>
      <right style="thin">
        <color rgb="FFC2C2C2"/>
      </right>
      <top/>
      <bottom/>
      <diagonal/>
    </border>
    <border>
      <left style="thin">
        <color rgb="FFC2C2C2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0">
    <xf numFmtId="0" fontId="0" fillId="0" borderId="0" xfId="0"/>
    <xf numFmtId="49" fontId="18" fillId="0" borderId="0" xfId="0" applyNumberFormat="1" applyFont="1"/>
    <xf numFmtId="0" fontId="19" fillId="0" borderId="0" xfId="0" applyFont="1"/>
    <xf numFmtId="49" fontId="20" fillId="0" borderId="0" xfId="0" applyNumberFormat="1" applyFont="1"/>
    <xf numFmtId="0" fontId="19" fillId="0" borderId="12" xfId="0" applyFont="1" applyBorder="1" applyAlignment="1">
      <alignment vertical="top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49" fontId="20" fillId="0" borderId="16" xfId="0" applyNumberFormat="1" applyFont="1" applyBorder="1" applyAlignment="1">
      <alignment vertical="top" wrapText="1"/>
    </xf>
    <xf numFmtId="3" fontId="20" fillId="0" borderId="17" xfId="0" applyNumberFormat="1" applyFont="1" applyBorder="1" applyAlignment="1">
      <alignment vertical="top" wrapText="1"/>
    </xf>
    <xf numFmtId="49" fontId="20" fillId="0" borderId="19" xfId="0" applyNumberFormat="1" applyFont="1" applyBorder="1" applyAlignment="1">
      <alignment vertical="top" wrapText="1"/>
    </xf>
    <xf numFmtId="3" fontId="20" fillId="0" borderId="20" xfId="0" applyNumberFormat="1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3" fontId="19" fillId="0" borderId="11" xfId="0" applyNumberFormat="1" applyFont="1" applyBorder="1" applyAlignment="1">
      <alignment vertical="top" wrapText="1"/>
    </xf>
    <xf numFmtId="3" fontId="19" fillId="0" borderId="12" xfId="0" applyNumberFormat="1" applyFont="1" applyBorder="1" applyAlignment="1">
      <alignment vertical="top" wrapText="1"/>
    </xf>
    <xf numFmtId="0" fontId="19" fillId="0" borderId="10" xfId="0" applyFont="1" applyBorder="1" applyAlignment="1">
      <alignment vertical="top"/>
    </xf>
    <xf numFmtId="3" fontId="19" fillId="0" borderId="10" xfId="0" applyNumberFormat="1" applyFont="1" applyBorder="1" applyAlignment="1">
      <alignment vertical="top" wrapText="1"/>
    </xf>
    <xf numFmtId="3" fontId="20" fillId="0" borderId="10" xfId="0" applyNumberFormat="1" applyFont="1" applyBorder="1" applyAlignment="1">
      <alignment vertical="top" wrapText="1"/>
    </xf>
    <xf numFmtId="3" fontId="20" fillId="0" borderId="11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/>
    </xf>
    <xf numFmtId="3" fontId="21" fillId="0" borderId="10" xfId="0" applyNumberFormat="1" applyFont="1" applyBorder="1" applyAlignment="1">
      <alignment vertical="top" wrapText="1"/>
    </xf>
    <xf numFmtId="0" fontId="21" fillId="0" borderId="0" xfId="0" applyFont="1"/>
    <xf numFmtId="0" fontId="20" fillId="0" borderId="10" xfId="0" applyFont="1" applyBorder="1" applyAlignment="1">
      <alignment vertical="top"/>
    </xf>
    <xf numFmtId="0" fontId="20" fillId="0" borderId="16" xfId="0" applyFont="1" applyBorder="1" applyAlignment="1">
      <alignment vertical="top"/>
    </xf>
    <xf numFmtId="0" fontId="22" fillId="0" borderId="0" xfId="0" applyFont="1"/>
    <xf numFmtId="3" fontId="23" fillId="0" borderId="22" xfId="0" applyNumberFormat="1" applyFont="1" applyBorder="1" applyAlignment="1">
      <alignment vertical="top" wrapText="1"/>
    </xf>
    <xf numFmtId="0" fontId="23" fillId="0" borderId="22" xfId="0" applyFont="1" applyBorder="1" applyAlignment="1">
      <alignment vertical="top"/>
    </xf>
    <xf numFmtId="3" fontId="23" fillId="0" borderId="14" xfId="0" applyNumberFormat="1" applyFont="1" applyBorder="1" applyAlignment="1">
      <alignment vertical="top" wrapText="1"/>
    </xf>
    <xf numFmtId="0" fontId="22" fillId="0" borderId="14" xfId="0" applyFont="1" applyBorder="1" applyAlignment="1">
      <alignment vertical="top"/>
    </xf>
    <xf numFmtId="3" fontId="23" fillId="0" borderId="10" xfId="0" applyNumberFormat="1" applyFont="1" applyBorder="1" applyAlignment="1">
      <alignment vertical="top" wrapText="1"/>
    </xf>
    <xf numFmtId="0" fontId="22" fillId="0" borderId="10" xfId="0" applyFont="1" applyBorder="1" applyAlignment="1">
      <alignment vertical="top"/>
    </xf>
    <xf numFmtId="3" fontId="22" fillId="0" borderId="10" xfId="0" applyNumberFormat="1" applyFont="1" applyBorder="1" applyAlignment="1">
      <alignment vertical="top" wrapText="1"/>
    </xf>
    <xf numFmtId="3" fontId="22" fillId="0" borderId="12" xfId="0" applyNumberFormat="1" applyFont="1" applyBorder="1" applyAlignment="1">
      <alignment vertical="top" wrapText="1"/>
    </xf>
    <xf numFmtId="3" fontId="23" fillId="0" borderId="12" xfId="0" applyNumberFormat="1" applyFont="1" applyBorder="1" applyAlignment="1">
      <alignment vertical="top" wrapText="1"/>
    </xf>
    <xf numFmtId="3" fontId="23" fillId="0" borderId="20" xfId="0" applyNumberFormat="1" applyFont="1" applyBorder="1" applyAlignment="1">
      <alignment vertical="top" wrapText="1"/>
    </xf>
    <xf numFmtId="49" fontId="23" fillId="0" borderId="19" xfId="0" applyNumberFormat="1" applyFont="1" applyBorder="1" applyAlignment="1">
      <alignment vertical="top" wrapText="1"/>
    </xf>
    <xf numFmtId="3" fontId="23" fillId="0" borderId="17" xfId="0" applyNumberFormat="1" applyFont="1" applyBorder="1" applyAlignment="1">
      <alignment vertical="top" wrapText="1"/>
    </xf>
    <xf numFmtId="49" fontId="23" fillId="0" borderId="16" xfId="0" applyNumberFormat="1" applyFont="1" applyBorder="1" applyAlignment="1">
      <alignment vertical="top" wrapText="1"/>
    </xf>
    <xf numFmtId="3" fontId="23" fillId="0" borderId="0" xfId="0" applyNumberFormat="1" applyFont="1" applyAlignment="1">
      <alignment vertical="top" wrapText="1"/>
    </xf>
    <xf numFmtId="0" fontId="23" fillId="0" borderId="24" xfId="0" applyFont="1" applyBorder="1" applyAlignment="1">
      <alignment vertical="top"/>
    </xf>
    <xf numFmtId="49" fontId="23" fillId="0" borderId="20" xfId="0" applyNumberFormat="1" applyFont="1" applyBorder="1" applyAlignment="1">
      <alignment vertical="top" wrapText="1"/>
    </xf>
    <xf numFmtId="49" fontId="23" fillId="0" borderId="17" xfId="0" applyNumberFormat="1" applyFont="1" applyBorder="1" applyAlignment="1">
      <alignment vertical="top" wrapText="1"/>
    </xf>
    <xf numFmtId="49" fontId="23" fillId="0" borderId="0" xfId="0" applyNumberFormat="1" applyFont="1"/>
    <xf numFmtId="0" fontId="20" fillId="0" borderId="0" xfId="0" applyFont="1"/>
    <xf numFmtId="0" fontId="20" fillId="0" borderId="13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4" fillId="0" borderId="0" xfId="0" applyFont="1"/>
    <xf numFmtId="14" fontId="24" fillId="0" borderId="12" xfId="0" applyNumberFormat="1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5" fillId="33" borderId="14" xfId="0" applyFont="1" applyFill="1" applyBorder="1" applyAlignment="1">
      <alignment horizontal="left" vertical="center" wrapText="1"/>
    </xf>
    <xf numFmtId="0" fontId="25" fillId="0" borderId="0" xfId="0" applyFont="1"/>
    <xf numFmtId="0" fontId="26" fillId="0" borderId="11" xfId="0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0" fontId="26" fillId="0" borderId="0" xfId="0" applyFont="1"/>
    <xf numFmtId="3" fontId="25" fillId="0" borderId="10" xfId="0" applyNumberFormat="1" applyFont="1" applyBorder="1" applyAlignment="1">
      <alignment vertical="top" wrapText="1"/>
    </xf>
    <xf numFmtId="0" fontId="27" fillId="0" borderId="0" xfId="0" applyFont="1"/>
    <xf numFmtId="0" fontId="25" fillId="33" borderId="14" xfId="0" applyFont="1" applyFill="1" applyBorder="1" applyAlignment="1">
      <alignment horizontal="center" vertical="center" wrapText="1"/>
    </xf>
    <xf numFmtId="14" fontId="25" fillId="33" borderId="14" xfId="0" applyNumberFormat="1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14" fontId="22" fillId="33" borderId="15" xfId="0" applyNumberFormat="1" applyFont="1" applyFill="1" applyBorder="1" applyAlignment="1">
      <alignment horizontal="center" vertical="center" wrapText="1"/>
    </xf>
    <xf numFmtId="14" fontId="25" fillId="33" borderId="15" xfId="0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top" wrapText="1"/>
    </xf>
    <xf numFmtId="49" fontId="29" fillId="0" borderId="18" xfId="0" applyNumberFormat="1" applyFont="1" applyBorder="1" applyAlignment="1">
      <alignment vertical="top" wrapText="1"/>
    </xf>
    <xf numFmtId="49" fontId="29" fillId="0" borderId="21" xfId="0" applyNumberFormat="1" applyFont="1" applyBorder="1" applyAlignment="1">
      <alignment vertical="top" wrapText="1"/>
    </xf>
    <xf numFmtId="3" fontId="25" fillId="0" borderId="13" xfId="0" applyNumberFormat="1" applyFont="1" applyBorder="1" applyAlignment="1">
      <alignment vertical="top" wrapText="1"/>
    </xf>
    <xf numFmtId="3" fontId="29" fillId="0" borderId="10" xfId="0" applyNumberFormat="1" applyFont="1" applyBorder="1" applyAlignment="1">
      <alignment vertical="top" wrapText="1"/>
    </xf>
    <xf numFmtId="3" fontId="29" fillId="0" borderId="13" xfId="0" applyNumberFormat="1" applyFont="1" applyBorder="1" applyAlignment="1">
      <alignment vertical="top" wrapText="1"/>
    </xf>
    <xf numFmtId="3" fontId="29" fillId="0" borderId="14" xfId="0" applyNumberFormat="1" applyFont="1" applyBorder="1" applyAlignment="1">
      <alignment vertical="top" wrapText="1"/>
    </xf>
    <xf numFmtId="3" fontId="29" fillId="0" borderId="22" xfId="0" applyNumberFormat="1" applyFont="1" applyBorder="1" applyAlignment="1">
      <alignment vertical="top" wrapText="1"/>
    </xf>
    <xf numFmtId="3" fontId="29" fillId="0" borderId="23" xfId="0" applyNumberFormat="1" applyFont="1" applyBorder="1" applyAlignment="1">
      <alignment vertical="top" wrapText="1"/>
    </xf>
    <xf numFmtId="3" fontId="29" fillId="0" borderId="18" xfId="0" applyNumberFormat="1" applyFont="1" applyBorder="1" applyAlignment="1">
      <alignment vertical="top" wrapText="1"/>
    </xf>
    <xf numFmtId="3" fontId="29" fillId="0" borderId="21" xfId="0" applyNumberFormat="1" applyFont="1" applyBorder="1" applyAlignment="1">
      <alignment vertical="top" wrapText="1"/>
    </xf>
    <xf numFmtId="0" fontId="20" fillId="33" borderId="14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4" fillId="33" borderId="13" xfId="0" applyFont="1" applyFill="1" applyBorder="1" applyAlignment="1">
      <alignment horizontal="left" vertical="center" wrapText="1"/>
    </xf>
    <xf numFmtId="0" fontId="30" fillId="0" borderId="0" xfId="0" applyFont="1"/>
    <xf numFmtId="0" fontId="20" fillId="0" borderId="10" xfId="0" applyFont="1" applyBorder="1" applyAlignment="1">
      <alignment vertical="top" wrapText="1"/>
    </xf>
    <xf numFmtId="3" fontId="19" fillId="0" borderId="0" xfId="0" applyNumberFormat="1" applyFon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F162-6617-6645-845D-9854876372F2}">
  <dimension ref="A1:D71"/>
  <sheetViews>
    <sheetView showGridLines="0" tabSelected="1" topLeftCell="A47" zoomScale="130" zoomScaleNormal="130" workbookViewId="0">
      <selection activeCell="D64" sqref="D64"/>
    </sheetView>
  </sheetViews>
  <sheetFormatPr baseColWidth="10" defaultRowHeight="16" x14ac:dyDescent="0.2"/>
  <cols>
    <col min="1" max="1" width="58.1640625" style="2" bestFit="1" customWidth="1"/>
    <col min="2" max="2" width="10.33203125" style="2" bestFit="1" customWidth="1"/>
    <col min="3" max="3" width="8.33203125" style="2" customWidth="1"/>
    <col min="4" max="4" width="50" style="2" bestFit="1" customWidth="1"/>
    <col min="5" max="16384" width="10.83203125" style="2"/>
  </cols>
  <sheetData>
    <row r="1" spans="1:4" ht="22" x14ac:dyDescent="0.25">
      <c r="A1" s="1" t="s">
        <v>0</v>
      </c>
    </row>
    <row r="3" spans="1:4" x14ac:dyDescent="0.2">
      <c r="A3" s="3" t="s">
        <v>1</v>
      </c>
    </row>
    <row r="5" spans="1:4" x14ac:dyDescent="0.2">
      <c r="A5" s="3" t="s">
        <v>2</v>
      </c>
    </row>
    <row r="7" spans="1:4" ht="19" x14ac:dyDescent="0.2">
      <c r="A7" s="53" t="s">
        <v>3</v>
      </c>
      <c r="B7" s="4"/>
      <c r="C7" s="4"/>
    </row>
    <row r="8" spans="1:4" ht="17" x14ac:dyDescent="0.2">
      <c r="A8" s="5" t="s">
        <v>4</v>
      </c>
      <c r="B8" s="74">
        <v>2024</v>
      </c>
      <c r="C8" s="75">
        <v>2023</v>
      </c>
      <c r="D8" s="76" t="s">
        <v>96</v>
      </c>
    </row>
    <row r="9" spans="1:4" x14ac:dyDescent="0.2">
      <c r="A9" s="6"/>
      <c r="B9" s="6"/>
      <c r="C9" s="7"/>
      <c r="D9" s="7"/>
    </row>
    <row r="10" spans="1:4" ht="16" customHeight="1" x14ac:dyDescent="0.2">
      <c r="A10" s="8" t="s">
        <v>6</v>
      </c>
      <c r="B10" s="9"/>
      <c r="C10" s="9"/>
      <c r="D10" s="52"/>
    </row>
    <row r="11" spans="1:4" x14ac:dyDescent="0.2">
      <c r="A11" s="10"/>
      <c r="B11" s="11"/>
      <c r="C11" s="11"/>
      <c r="D11" s="52"/>
    </row>
    <row r="12" spans="1:4" ht="17" x14ac:dyDescent="0.2">
      <c r="A12" s="12" t="s">
        <v>41</v>
      </c>
      <c r="B12" s="13"/>
      <c r="C12" s="14"/>
      <c r="D12" s="52"/>
    </row>
    <row r="13" spans="1:4" x14ac:dyDescent="0.2">
      <c r="A13" s="15" t="s">
        <v>7</v>
      </c>
      <c r="B13" s="16">
        <v>1012568</v>
      </c>
      <c r="C13" s="16"/>
      <c r="D13" s="52"/>
    </row>
    <row r="14" spans="1:4" x14ac:dyDescent="0.2">
      <c r="A14" s="15" t="s">
        <v>9</v>
      </c>
      <c r="B14" s="16">
        <v>290899</v>
      </c>
      <c r="C14" s="16"/>
      <c r="D14" s="52" t="s">
        <v>159</v>
      </c>
    </row>
    <row r="15" spans="1:4" x14ac:dyDescent="0.2">
      <c r="A15" s="15" t="s">
        <v>10</v>
      </c>
      <c r="B15" s="16">
        <v>1060</v>
      </c>
      <c r="C15" s="16"/>
      <c r="D15" s="52"/>
    </row>
    <row r="16" spans="1:4" x14ac:dyDescent="0.2">
      <c r="A16" s="15" t="s">
        <v>11</v>
      </c>
      <c r="B16" s="16">
        <v>57177</v>
      </c>
      <c r="C16" s="16"/>
      <c r="D16" s="52" t="s">
        <v>146</v>
      </c>
    </row>
    <row r="17" spans="1:4" x14ac:dyDescent="0.2">
      <c r="A17" s="15" t="s">
        <v>12</v>
      </c>
      <c r="B17" s="16">
        <v>205370</v>
      </c>
      <c r="C17" s="16"/>
      <c r="D17" s="52"/>
    </row>
    <row r="18" spans="1:4" x14ac:dyDescent="0.2">
      <c r="A18" s="15" t="s">
        <v>13</v>
      </c>
      <c r="B18" s="16">
        <v>66600</v>
      </c>
      <c r="C18" s="16"/>
      <c r="D18" s="52"/>
    </row>
    <row r="19" spans="1:4" x14ac:dyDescent="0.2">
      <c r="A19" s="15" t="s">
        <v>15</v>
      </c>
      <c r="B19" s="16">
        <v>11200</v>
      </c>
      <c r="C19" s="16"/>
      <c r="D19" s="52"/>
    </row>
    <row r="20" spans="1:4" x14ac:dyDescent="0.2">
      <c r="A20" s="15" t="s">
        <v>16</v>
      </c>
      <c r="B20" s="16">
        <v>12346</v>
      </c>
      <c r="C20" s="16"/>
      <c r="D20" s="52" t="s">
        <v>158</v>
      </c>
    </row>
    <row r="21" spans="1:4" x14ac:dyDescent="0.2">
      <c r="A21" s="15" t="s">
        <v>41</v>
      </c>
      <c r="B21" s="17">
        <f>SUM(B13:B20)</f>
        <v>1657220</v>
      </c>
      <c r="C21" s="17"/>
      <c r="D21" s="52"/>
    </row>
    <row r="22" spans="1:4" x14ac:dyDescent="0.2">
      <c r="A22" s="15"/>
      <c r="B22" s="18"/>
      <c r="C22" s="19"/>
      <c r="D22" s="52"/>
    </row>
    <row r="23" spans="1:4" ht="17" x14ac:dyDescent="0.2">
      <c r="A23" s="12" t="s">
        <v>42</v>
      </c>
      <c r="B23" s="13"/>
      <c r="C23" s="14"/>
      <c r="D23" s="52"/>
    </row>
    <row r="24" spans="1:4" ht="17" x14ac:dyDescent="0.2">
      <c r="A24" s="78" t="s">
        <v>148</v>
      </c>
      <c r="B24" s="13"/>
      <c r="C24" s="14"/>
      <c r="D24" s="52"/>
    </row>
    <row r="25" spans="1:4" x14ac:dyDescent="0.2">
      <c r="A25" s="15" t="s">
        <v>17</v>
      </c>
      <c r="B25" s="16">
        <v>500000</v>
      </c>
      <c r="C25" s="16"/>
      <c r="D25" s="52"/>
    </row>
    <row r="26" spans="1:4" x14ac:dyDescent="0.2">
      <c r="A26" s="15" t="s">
        <v>19</v>
      </c>
      <c r="B26" s="16">
        <v>12500</v>
      </c>
      <c r="C26" s="16"/>
      <c r="D26" s="52" t="s">
        <v>147</v>
      </c>
    </row>
    <row r="27" spans="1:4" x14ac:dyDescent="0.2">
      <c r="A27" s="15" t="s">
        <v>18</v>
      </c>
      <c r="B27" s="16">
        <v>4520</v>
      </c>
      <c r="C27" s="16"/>
      <c r="D27" s="52"/>
    </row>
    <row r="28" spans="1:4" x14ac:dyDescent="0.2">
      <c r="A28" s="15" t="s">
        <v>37</v>
      </c>
      <c r="B28" s="16">
        <v>3567</v>
      </c>
      <c r="C28" s="16"/>
      <c r="D28" s="52"/>
    </row>
    <row r="29" spans="1:4" ht="17" x14ac:dyDescent="0.2">
      <c r="A29" s="78" t="s">
        <v>153</v>
      </c>
      <c r="B29" s="17">
        <f>SUM(B25:B28)</f>
        <v>520587</v>
      </c>
      <c r="C29" s="16"/>
      <c r="D29" s="52"/>
    </row>
    <row r="30" spans="1:4" x14ac:dyDescent="0.2">
      <c r="A30" s="78"/>
      <c r="B30" s="17"/>
      <c r="C30" s="16"/>
      <c r="D30" s="52"/>
    </row>
    <row r="31" spans="1:4" ht="17" x14ac:dyDescent="0.2">
      <c r="A31" s="78" t="s">
        <v>151</v>
      </c>
      <c r="B31" s="17"/>
      <c r="C31" s="16"/>
      <c r="D31" s="52"/>
    </row>
    <row r="32" spans="1:4" x14ac:dyDescent="0.2">
      <c r="A32" s="15" t="s">
        <v>24</v>
      </c>
      <c r="B32" s="16">
        <v>927</v>
      </c>
      <c r="C32" s="16"/>
      <c r="D32" s="52" t="s">
        <v>150</v>
      </c>
    </row>
    <row r="33" spans="1:4" s="22" customFormat="1" x14ac:dyDescent="0.2">
      <c r="A33" s="20" t="s">
        <v>8</v>
      </c>
      <c r="B33" s="21">
        <v>-927</v>
      </c>
      <c r="C33" s="21"/>
      <c r="D33" s="77" t="s">
        <v>150</v>
      </c>
    </row>
    <row r="34" spans="1:4" x14ac:dyDescent="0.2">
      <c r="A34" s="15" t="s">
        <v>26</v>
      </c>
      <c r="B34" s="16">
        <v>13615</v>
      </c>
      <c r="C34" s="16"/>
      <c r="D34" s="52"/>
    </row>
    <row r="35" spans="1:4" x14ac:dyDescent="0.2">
      <c r="A35" s="15" t="s">
        <v>27</v>
      </c>
      <c r="B35" s="16">
        <f>1500+2500</f>
        <v>4000</v>
      </c>
      <c r="C35" s="16"/>
      <c r="D35" s="52"/>
    </row>
    <row r="36" spans="1:4" ht="17" x14ac:dyDescent="0.2">
      <c r="A36" s="78" t="s">
        <v>152</v>
      </c>
      <c r="B36" s="17">
        <f>SUM(B32:B35)</f>
        <v>17615</v>
      </c>
      <c r="C36" s="16"/>
      <c r="D36" s="52"/>
    </row>
    <row r="37" spans="1:4" x14ac:dyDescent="0.2">
      <c r="A37" s="15"/>
      <c r="B37" s="16"/>
      <c r="C37" s="16"/>
      <c r="D37" s="52"/>
    </row>
    <row r="38" spans="1:4" ht="17" x14ac:dyDescent="0.2">
      <c r="A38" s="78" t="s">
        <v>154</v>
      </c>
      <c r="B38" s="16"/>
      <c r="C38" s="16"/>
      <c r="D38" s="52"/>
    </row>
    <row r="39" spans="1:4" x14ac:dyDescent="0.2">
      <c r="A39" s="15" t="s">
        <v>28</v>
      </c>
      <c r="B39" s="16">
        <v>71390</v>
      </c>
      <c r="C39" s="16"/>
      <c r="D39" s="52"/>
    </row>
    <row r="40" spans="1:4" x14ac:dyDescent="0.2">
      <c r="A40" s="15" t="s">
        <v>25</v>
      </c>
      <c r="B40" s="16">
        <v>38877</v>
      </c>
      <c r="C40" s="16"/>
      <c r="D40" s="52"/>
    </row>
    <row r="41" spans="1:4" x14ac:dyDescent="0.2">
      <c r="A41" s="15" t="s">
        <v>29</v>
      </c>
      <c r="B41" s="16">
        <v>22875</v>
      </c>
      <c r="C41" s="16"/>
      <c r="D41" s="52"/>
    </row>
    <row r="42" spans="1:4" x14ac:dyDescent="0.2">
      <c r="A42" s="15" t="s">
        <v>30</v>
      </c>
      <c r="B42" s="16">
        <f>2878-1</f>
        <v>2877</v>
      </c>
      <c r="C42" s="16"/>
      <c r="D42" s="52"/>
    </row>
    <row r="43" spans="1:4" x14ac:dyDescent="0.2">
      <c r="A43" s="15" t="s">
        <v>20</v>
      </c>
      <c r="B43" s="16">
        <v>10378</v>
      </c>
      <c r="C43" s="16"/>
      <c r="D43" s="52"/>
    </row>
    <row r="44" spans="1:4" x14ac:dyDescent="0.2">
      <c r="A44" s="15" t="s">
        <v>31</v>
      </c>
      <c r="B44" s="16">
        <f>213474-2500</f>
        <v>210974</v>
      </c>
      <c r="C44" s="16"/>
      <c r="D44" s="52"/>
    </row>
    <row r="45" spans="1:4" s="22" customFormat="1" x14ac:dyDescent="0.2">
      <c r="A45" s="20" t="s">
        <v>14</v>
      </c>
      <c r="B45" s="21">
        <v>-179117</v>
      </c>
      <c r="C45" s="21"/>
      <c r="D45" s="77" t="s">
        <v>145</v>
      </c>
    </row>
    <row r="46" spans="1:4" x14ac:dyDescent="0.2">
      <c r="A46" s="15" t="s">
        <v>32</v>
      </c>
      <c r="B46" s="16">
        <v>33869</v>
      </c>
      <c r="C46" s="16"/>
      <c r="D46" s="52"/>
    </row>
    <row r="47" spans="1:4" x14ac:dyDescent="0.2">
      <c r="A47" s="15" t="s">
        <v>33</v>
      </c>
      <c r="B47" s="16">
        <f>79335+240</f>
        <v>79575</v>
      </c>
      <c r="C47" s="16"/>
      <c r="D47" s="52" t="s">
        <v>161</v>
      </c>
    </row>
    <row r="48" spans="1:4" x14ac:dyDescent="0.2">
      <c r="A48" s="15" t="s">
        <v>34</v>
      </c>
      <c r="B48" s="16">
        <f>1051-1</f>
        <v>1050</v>
      </c>
      <c r="C48" s="16"/>
      <c r="D48" s="52"/>
    </row>
    <row r="49" spans="1:4" x14ac:dyDescent="0.2">
      <c r="A49" s="15" t="s">
        <v>35</v>
      </c>
      <c r="B49" s="16">
        <v>3750</v>
      </c>
      <c r="C49" s="16"/>
      <c r="D49" s="52"/>
    </row>
    <row r="50" spans="1:4" x14ac:dyDescent="0.2">
      <c r="A50" s="15" t="s">
        <v>36</v>
      </c>
      <c r="B50" s="16">
        <v>28085</v>
      </c>
      <c r="C50" s="16"/>
      <c r="D50" s="52"/>
    </row>
    <row r="51" spans="1:4" ht="17" x14ac:dyDescent="0.2">
      <c r="A51" s="78" t="s">
        <v>155</v>
      </c>
      <c r="B51" s="17">
        <f>SUM(B39:B50)</f>
        <v>324583</v>
      </c>
      <c r="C51" s="16"/>
      <c r="D51" s="52"/>
    </row>
    <row r="52" spans="1:4" x14ac:dyDescent="0.2">
      <c r="A52" s="15"/>
      <c r="B52" s="16"/>
      <c r="C52" s="16"/>
      <c r="D52" s="52"/>
    </row>
    <row r="53" spans="1:4" ht="17" x14ac:dyDescent="0.2">
      <c r="A53" s="78" t="s">
        <v>156</v>
      </c>
      <c r="B53" s="16"/>
      <c r="C53" s="16"/>
      <c r="D53" s="52"/>
    </row>
    <row r="54" spans="1:4" x14ac:dyDescent="0.2">
      <c r="A54" s="15" t="s">
        <v>21</v>
      </c>
      <c r="B54" s="16">
        <v>4556</v>
      </c>
      <c r="C54" s="16"/>
      <c r="D54" s="52"/>
    </row>
    <row r="55" spans="1:4" x14ac:dyDescent="0.2">
      <c r="A55" s="15" t="s">
        <v>22</v>
      </c>
      <c r="B55" s="16">
        <v>789</v>
      </c>
      <c r="C55" s="16"/>
      <c r="D55" s="52"/>
    </row>
    <row r="56" spans="1:4" x14ac:dyDescent="0.2">
      <c r="A56" s="15" t="s">
        <v>23</v>
      </c>
      <c r="B56" s="16">
        <v>6611</v>
      </c>
      <c r="C56" s="16"/>
      <c r="D56" s="52" t="s">
        <v>149</v>
      </c>
    </row>
    <row r="57" spans="1:4" ht="17" x14ac:dyDescent="0.2">
      <c r="A57" s="78" t="s">
        <v>157</v>
      </c>
      <c r="B57" s="17">
        <f>SUM(B54:B56)</f>
        <v>11956</v>
      </c>
      <c r="C57" s="16"/>
      <c r="D57" s="52"/>
    </row>
    <row r="58" spans="1:4" x14ac:dyDescent="0.2">
      <c r="A58" s="15"/>
      <c r="B58" s="16"/>
      <c r="C58" s="16"/>
      <c r="D58" s="52"/>
    </row>
    <row r="59" spans="1:4" x14ac:dyDescent="0.2">
      <c r="A59" s="15" t="s">
        <v>42</v>
      </c>
      <c r="B59" s="17">
        <f>SUM(B29+B36+B51+B57)</f>
        <v>874741</v>
      </c>
      <c r="C59" s="17"/>
      <c r="D59" s="52"/>
    </row>
    <row r="60" spans="1:4" x14ac:dyDescent="0.2">
      <c r="A60" s="15"/>
      <c r="B60" s="17"/>
      <c r="C60" s="17"/>
      <c r="D60" s="52"/>
    </row>
    <row r="61" spans="1:4" x14ac:dyDescent="0.2">
      <c r="A61" s="23" t="s">
        <v>6</v>
      </c>
      <c r="B61" s="17">
        <f>SUM(B21-B59)</f>
        <v>782479</v>
      </c>
      <c r="C61" s="17"/>
      <c r="D61" s="52"/>
    </row>
    <row r="62" spans="1:4" x14ac:dyDescent="0.2">
      <c r="A62" s="24"/>
      <c r="B62" s="9"/>
      <c r="C62" s="9"/>
      <c r="D62" s="52"/>
    </row>
    <row r="63" spans="1:4" ht="16" customHeight="1" x14ac:dyDescent="0.2">
      <c r="A63" s="8" t="s">
        <v>38</v>
      </c>
      <c r="B63" s="9"/>
      <c r="C63" s="9"/>
      <c r="D63" s="52"/>
    </row>
    <row r="64" spans="1:4" x14ac:dyDescent="0.2">
      <c r="A64" s="10"/>
      <c r="B64" s="11"/>
      <c r="C64" s="11"/>
      <c r="D64" s="52"/>
    </row>
    <row r="65" spans="1:4" ht="17" x14ac:dyDescent="0.2">
      <c r="A65" s="12" t="s">
        <v>43</v>
      </c>
      <c r="B65" s="13"/>
      <c r="C65" s="14"/>
      <c r="D65" s="52"/>
    </row>
    <row r="66" spans="1:4" ht="17" x14ac:dyDescent="0.2">
      <c r="A66" s="12" t="s">
        <v>44</v>
      </c>
      <c r="B66" s="13"/>
      <c r="C66" s="14"/>
      <c r="D66" s="52"/>
    </row>
    <row r="67" spans="1:4" x14ac:dyDescent="0.2">
      <c r="A67" s="15" t="s">
        <v>39</v>
      </c>
      <c r="B67" s="16">
        <v>1892</v>
      </c>
      <c r="C67" s="16"/>
      <c r="D67" s="52"/>
    </row>
    <row r="68" spans="1:4" x14ac:dyDescent="0.2">
      <c r="A68" s="15" t="s">
        <v>43</v>
      </c>
      <c r="B68" s="17">
        <v>1892</v>
      </c>
      <c r="C68" s="17"/>
      <c r="D68" s="52"/>
    </row>
    <row r="69" spans="1:4" x14ac:dyDescent="0.2">
      <c r="A69" s="15"/>
      <c r="B69" s="17"/>
      <c r="C69" s="17"/>
      <c r="D69" s="52"/>
    </row>
    <row r="70" spans="1:4" x14ac:dyDescent="0.2">
      <c r="A70" s="23" t="s">
        <v>40</v>
      </c>
      <c r="B70" s="17">
        <f>SUM(B61+B68)</f>
        <v>784371</v>
      </c>
      <c r="C70" s="17"/>
      <c r="D70" s="52"/>
    </row>
    <row r="71" spans="1:4" x14ac:dyDescent="0.2">
      <c r="A71" s="2" t="s">
        <v>160</v>
      </c>
      <c r="B71" s="79">
        <f>-B70</f>
        <v>-784371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0E3A-C846-7C42-A9BC-9254FB614116}">
  <dimension ref="A1:D50"/>
  <sheetViews>
    <sheetView showGridLines="0" topLeftCell="A31" zoomScale="140" zoomScaleNormal="140" workbookViewId="0">
      <selection activeCell="C1" sqref="C1:C1048576"/>
    </sheetView>
  </sheetViews>
  <sheetFormatPr baseColWidth="10" defaultRowHeight="16" x14ac:dyDescent="0.2"/>
  <cols>
    <col min="1" max="1" width="40.83203125" style="2" bestFit="1" customWidth="1"/>
    <col min="2" max="2" width="10.1640625" style="2" bestFit="1" customWidth="1"/>
    <col min="3" max="3" width="10.1640625" style="47" bestFit="1" customWidth="1"/>
    <col min="4" max="4" width="10.1640625" style="2" bestFit="1" customWidth="1"/>
    <col min="5" max="16384" width="10.83203125" style="2"/>
  </cols>
  <sheetData>
    <row r="1" spans="1:4" ht="22" x14ac:dyDescent="0.25">
      <c r="A1" s="1" t="s">
        <v>68</v>
      </c>
    </row>
    <row r="3" spans="1:4" x14ac:dyDescent="0.2">
      <c r="A3" s="3" t="s">
        <v>1</v>
      </c>
    </row>
    <row r="5" spans="1:4" x14ac:dyDescent="0.2">
      <c r="A5" s="43" t="s">
        <v>2</v>
      </c>
    </row>
    <row r="7" spans="1:4" s="55" customFormat="1" ht="19" x14ac:dyDescent="0.2">
      <c r="A7" s="53" t="s">
        <v>67</v>
      </c>
      <c r="B7" s="54"/>
      <c r="C7" s="63"/>
      <c r="D7" s="54"/>
    </row>
    <row r="8" spans="1:4" s="52" customFormat="1" ht="15" x14ac:dyDescent="0.15">
      <c r="A8" s="51" t="s">
        <v>4</v>
      </c>
      <c r="B8" s="59">
        <v>45657</v>
      </c>
      <c r="C8" s="58" t="s">
        <v>5</v>
      </c>
      <c r="D8" s="59">
        <v>45291</v>
      </c>
    </row>
    <row r="9" spans="1:4" s="25" customFormat="1" ht="14" x14ac:dyDescent="0.15">
      <c r="A9" s="60"/>
      <c r="B9" s="61"/>
      <c r="C9" s="62"/>
      <c r="D9" s="61"/>
    </row>
    <row r="10" spans="1:4" s="25" customFormat="1" ht="16" customHeight="1" x14ac:dyDescent="0.15">
      <c r="A10" s="38" t="s">
        <v>56</v>
      </c>
      <c r="B10" s="42"/>
      <c r="C10" s="64"/>
      <c r="D10" s="42"/>
    </row>
    <row r="11" spans="1:4" s="25" customFormat="1" ht="14" x14ac:dyDescent="0.15">
      <c r="A11" s="36"/>
      <c r="B11" s="41"/>
      <c r="C11" s="65"/>
      <c r="D11" s="41"/>
    </row>
    <row r="12" spans="1:4" s="25" customFormat="1" ht="14" x14ac:dyDescent="0.15">
      <c r="A12" s="31" t="s">
        <v>57</v>
      </c>
      <c r="B12" s="33"/>
      <c r="C12" s="66"/>
      <c r="D12" s="33"/>
    </row>
    <row r="13" spans="1:4" s="25" customFormat="1" ht="14" x14ac:dyDescent="0.15">
      <c r="A13" s="31" t="s">
        <v>64</v>
      </c>
      <c r="B13" s="33"/>
      <c r="C13" s="66"/>
      <c r="D13" s="33"/>
    </row>
    <row r="14" spans="1:4" s="25" customFormat="1" ht="14" x14ac:dyDescent="0.15">
      <c r="A14" s="31" t="s">
        <v>65</v>
      </c>
      <c r="B14" s="33"/>
      <c r="C14" s="66"/>
      <c r="D14" s="33"/>
    </row>
    <row r="15" spans="1:4" s="25" customFormat="1" ht="14" x14ac:dyDescent="0.15">
      <c r="A15" s="31" t="s">
        <v>66</v>
      </c>
      <c r="B15" s="32">
        <v>146077</v>
      </c>
      <c r="C15" s="56">
        <v>-177498</v>
      </c>
      <c r="D15" s="32">
        <v>323575</v>
      </c>
    </row>
    <row r="16" spans="1:4" s="25" customFormat="1" ht="14" x14ac:dyDescent="0.15">
      <c r="A16" s="31" t="s">
        <v>65</v>
      </c>
      <c r="B16" s="30">
        <v>146077</v>
      </c>
      <c r="C16" s="67">
        <v>-177498</v>
      </c>
      <c r="D16" s="30">
        <v>323575</v>
      </c>
    </row>
    <row r="17" spans="1:4" s="25" customFormat="1" ht="14" x14ac:dyDescent="0.15">
      <c r="A17" s="31" t="s">
        <v>64</v>
      </c>
      <c r="B17" s="30">
        <v>146077</v>
      </c>
      <c r="C17" s="67">
        <v>-177498</v>
      </c>
      <c r="D17" s="30">
        <v>323575</v>
      </c>
    </row>
    <row r="18" spans="1:4" s="25" customFormat="1" ht="14" x14ac:dyDescent="0.15">
      <c r="A18" s="31"/>
      <c r="B18" s="34"/>
      <c r="C18" s="68"/>
      <c r="D18" s="34"/>
    </row>
    <row r="19" spans="1:4" s="25" customFormat="1" ht="14" x14ac:dyDescent="0.15">
      <c r="A19" s="31" t="s">
        <v>58</v>
      </c>
      <c r="B19" s="33"/>
      <c r="C19" s="66"/>
      <c r="D19" s="33"/>
    </row>
    <row r="20" spans="1:4" s="25" customFormat="1" ht="14" x14ac:dyDescent="0.15">
      <c r="A20" s="31" t="s">
        <v>63</v>
      </c>
      <c r="B20" s="32">
        <v>304198</v>
      </c>
      <c r="C20" s="56">
        <v>-286041</v>
      </c>
      <c r="D20" s="32">
        <v>590238</v>
      </c>
    </row>
    <row r="21" spans="1:4" s="25" customFormat="1" ht="14" x14ac:dyDescent="0.15">
      <c r="A21" s="31" t="s">
        <v>62</v>
      </c>
      <c r="B21" s="32">
        <v>1101892</v>
      </c>
      <c r="C21" s="56">
        <v>1101892</v>
      </c>
      <c r="D21" s="32"/>
    </row>
    <row r="22" spans="1:4" s="25" customFormat="1" ht="14" x14ac:dyDescent="0.15">
      <c r="A22" s="31" t="s">
        <v>61</v>
      </c>
      <c r="B22" s="32">
        <v>526</v>
      </c>
      <c r="C22" s="56"/>
      <c r="D22" s="32">
        <v>526</v>
      </c>
    </row>
    <row r="23" spans="1:4" s="25" customFormat="1" ht="14" x14ac:dyDescent="0.15">
      <c r="A23" s="31" t="s">
        <v>60</v>
      </c>
      <c r="B23" s="32">
        <v>49399</v>
      </c>
      <c r="C23" s="56">
        <v>49399</v>
      </c>
      <c r="D23" s="32"/>
    </row>
    <row r="24" spans="1:4" s="25" customFormat="1" ht="14" x14ac:dyDescent="0.15">
      <c r="A24" s="31" t="s">
        <v>59</v>
      </c>
      <c r="B24" s="32">
        <v>28957</v>
      </c>
      <c r="C24" s="56">
        <v>28957</v>
      </c>
      <c r="D24" s="32"/>
    </row>
    <row r="25" spans="1:4" s="25" customFormat="1" ht="14" x14ac:dyDescent="0.15">
      <c r="A25" s="31" t="s">
        <v>58</v>
      </c>
      <c r="B25" s="30">
        <v>1484972</v>
      </c>
      <c r="C25" s="67">
        <v>894207</v>
      </c>
      <c r="D25" s="30">
        <v>590765</v>
      </c>
    </row>
    <row r="26" spans="1:4" s="25" customFormat="1" ht="14" x14ac:dyDescent="0.15">
      <c r="A26" s="31" t="s">
        <v>57</v>
      </c>
      <c r="B26" s="30">
        <v>1631049</v>
      </c>
      <c r="C26" s="67">
        <v>716709</v>
      </c>
      <c r="D26" s="30">
        <v>914340</v>
      </c>
    </row>
    <row r="27" spans="1:4" s="25" customFormat="1" ht="14" x14ac:dyDescent="0.15">
      <c r="A27" s="29"/>
      <c r="B27" s="28"/>
      <c r="C27" s="69"/>
      <c r="D27" s="28"/>
    </row>
    <row r="28" spans="1:4" s="25" customFormat="1" ht="14" x14ac:dyDescent="0.15">
      <c r="A28" s="27" t="s">
        <v>56</v>
      </c>
      <c r="B28" s="26">
        <v>1631049</v>
      </c>
      <c r="C28" s="70">
        <v>716709</v>
      </c>
      <c r="D28" s="26">
        <v>914340</v>
      </c>
    </row>
    <row r="29" spans="1:4" s="25" customFormat="1" ht="14" x14ac:dyDescent="0.15">
      <c r="A29" s="40"/>
      <c r="B29" s="39"/>
      <c r="C29" s="71"/>
      <c r="D29" s="39"/>
    </row>
    <row r="30" spans="1:4" s="25" customFormat="1" ht="16" customHeight="1" x14ac:dyDescent="0.15">
      <c r="A30" s="38" t="s">
        <v>45</v>
      </c>
      <c r="B30" s="37"/>
      <c r="C30" s="72"/>
      <c r="D30" s="37"/>
    </row>
    <row r="31" spans="1:4" s="25" customFormat="1" ht="14" x14ac:dyDescent="0.15">
      <c r="A31" s="36"/>
      <c r="B31" s="35"/>
      <c r="C31" s="73"/>
      <c r="D31" s="35"/>
    </row>
    <row r="32" spans="1:4" s="25" customFormat="1" ht="14" x14ac:dyDescent="0.15">
      <c r="A32" s="31" t="s">
        <v>52</v>
      </c>
      <c r="B32" s="33"/>
      <c r="C32" s="66"/>
      <c r="D32" s="33"/>
    </row>
    <row r="33" spans="1:4" s="25" customFormat="1" ht="14" x14ac:dyDescent="0.15">
      <c r="A33" s="31" t="s">
        <v>53</v>
      </c>
      <c r="B33" s="33"/>
      <c r="C33" s="66"/>
      <c r="D33" s="33"/>
    </row>
    <row r="34" spans="1:4" s="25" customFormat="1" ht="14" x14ac:dyDescent="0.15">
      <c r="A34" s="31" t="s">
        <v>54</v>
      </c>
      <c r="B34" s="33"/>
      <c r="C34" s="66"/>
      <c r="D34" s="33"/>
    </row>
    <row r="35" spans="1:4" s="25" customFormat="1" ht="14" x14ac:dyDescent="0.15">
      <c r="A35" s="31" t="s">
        <v>55</v>
      </c>
      <c r="B35" s="32">
        <v>853096</v>
      </c>
      <c r="C35" s="56"/>
      <c r="D35" s="32">
        <v>853096</v>
      </c>
    </row>
    <row r="36" spans="1:4" s="25" customFormat="1" ht="14" x14ac:dyDescent="0.15">
      <c r="A36" s="31" t="s">
        <v>144</v>
      </c>
      <c r="B36" s="32">
        <v>784371</v>
      </c>
      <c r="C36" s="56">
        <v>784371</v>
      </c>
      <c r="D36" s="32"/>
    </row>
    <row r="37" spans="1:4" s="25" customFormat="1" ht="14" x14ac:dyDescent="0.15">
      <c r="A37" s="31" t="s">
        <v>52</v>
      </c>
      <c r="B37" s="30">
        <v>1637467</v>
      </c>
      <c r="C37" s="67">
        <v>784371</v>
      </c>
      <c r="D37" s="30">
        <v>853096</v>
      </c>
    </row>
    <row r="38" spans="1:4" s="25" customFormat="1" ht="14" x14ac:dyDescent="0.15">
      <c r="A38" s="31"/>
      <c r="B38" s="34"/>
      <c r="C38" s="68"/>
      <c r="D38" s="34"/>
    </row>
    <row r="39" spans="1:4" s="25" customFormat="1" ht="14" x14ac:dyDescent="0.15">
      <c r="A39" s="31" t="s">
        <v>46</v>
      </c>
      <c r="B39" s="33"/>
      <c r="C39" s="66"/>
      <c r="D39" s="33"/>
    </row>
    <row r="40" spans="1:4" s="25" customFormat="1" ht="14" x14ac:dyDescent="0.15">
      <c r="A40" s="31" t="s">
        <v>47</v>
      </c>
      <c r="B40" s="33"/>
      <c r="C40" s="66"/>
      <c r="D40" s="33"/>
    </row>
    <row r="41" spans="1:4" s="25" customFormat="1" ht="14" x14ac:dyDescent="0.15">
      <c r="A41" s="31" t="s">
        <v>50</v>
      </c>
      <c r="B41" s="33"/>
      <c r="C41" s="66"/>
      <c r="D41" s="33"/>
    </row>
    <row r="42" spans="1:4" s="25" customFormat="1" ht="14" x14ac:dyDescent="0.15">
      <c r="A42" s="31" t="s">
        <v>51</v>
      </c>
      <c r="B42" s="32">
        <v>-6418</v>
      </c>
      <c r="C42" s="56">
        <v>-37961</v>
      </c>
      <c r="D42" s="32">
        <v>31543</v>
      </c>
    </row>
    <row r="43" spans="1:4" s="25" customFormat="1" ht="14" x14ac:dyDescent="0.15">
      <c r="A43" s="31" t="s">
        <v>50</v>
      </c>
      <c r="B43" s="30">
        <v>-6418</v>
      </c>
      <c r="C43" s="67">
        <v>-37961</v>
      </c>
      <c r="D43" s="30">
        <v>31543</v>
      </c>
    </row>
    <row r="44" spans="1:4" s="25" customFormat="1" ht="14" x14ac:dyDescent="0.15">
      <c r="A44" s="31" t="s">
        <v>48</v>
      </c>
      <c r="B44" s="33"/>
      <c r="C44" s="66"/>
      <c r="D44" s="33"/>
    </row>
    <row r="45" spans="1:4" s="25" customFormat="1" ht="14" x14ac:dyDescent="0.15">
      <c r="A45" s="31" t="s">
        <v>49</v>
      </c>
      <c r="B45" s="32">
        <v>0</v>
      </c>
      <c r="C45" s="56">
        <v>-29701</v>
      </c>
      <c r="D45" s="32">
        <v>29701</v>
      </c>
    </row>
    <row r="46" spans="1:4" s="25" customFormat="1" ht="14" x14ac:dyDescent="0.15">
      <c r="A46" s="31" t="s">
        <v>48</v>
      </c>
      <c r="B46" s="30">
        <v>0</v>
      </c>
      <c r="C46" s="67">
        <v>-29701</v>
      </c>
      <c r="D46" s="30">
        <v>29701</v>
      </c>
    </row>
    <row r="47" spans="1:4" s="25" customFormat="1" ht="14" x14ac:dyDescent="0.15">
      <c r="A47" s="31" t="s">
        <v>47</v>
      </c>
      <c r="B47" s="30">
        <v>-6418</v>
      </c>
      <c r="C47" s="67">
        <v>-67662</v>
      </c>
      <c r="D47" s="30">
        <v>61244</v>
      </c>
    </row>
    <row r="48" spans="1:4" s="25" customFormat="1" ht="14" x14ac:dyDescent="0.15">
      <c r="A48" s="31" t="s">
        <v>46</v>
      </c>
      <c r="B48" s="30">
        <v>-6418</v>
      </c>
      <c r="C48" s="67">
        <v>-67662</v>
      </c>
      <c r="D48" s="30">
        <v>61244</v>
      </c>
    </row>
    <row r="49" spans="1:4" s="25" customFormat="1" ht="14" x14ac:dyDescent="0.15">
      <c r="A49" s="29"/>
      <c r="B49" s="28"/>
      <c r="C49" s="69"/>
      <c r="D49" s="28"/>
    </row>
    <row r="50" spans="1:4" s="25" customFormat="1" ht="14" x14ac:dyDescent="0.15">
      <c r="A50" s="27" t="s">
        <v>45</v>
      </c>
      <c r="B50" s="26">
        <v>1631049</v>
      </c>
      <c r="C50" s="70">
        <v>716709</v>
      </c>
      <c r="D50" s="26">
        <v>914340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AED9-52CF-A24F-84FD-720669A7CB5E}">
  <dimension ref="A1:F49"/>
  <sheetViews>
    <sheetView showGridLines="0" zoomScale="120" zoomScaleNormal="120" workbookViewId="0">
      <selection activeCell="F9" sqref="F9"/>
    </sheetView>
  </sheetViews>
  <sheetFormatPr baseColWidth="10" defaultRowHeight="16" x14ac:dyDescent="0.2"/>
  <cols>
    <col min="1" max="1" width="25" style="2" bestFit="1" customWidth="1"/>
    <col min="2" max="2" width="30.1640625" style="2" bestFit="1" customWidth="1"/>
    <col min="3" max="3" width="11.83203125" style="2" customWidth="1"/>
    <col min="4" max="4" width="9.33203125" style="2" bestFit="1" customWidth="1"/>
    <col min="5" max="5" width="11.83203125" style="2" customWidth="1"/>
    <col min="6" max="6" width="22.6640625" style="2" bestFit="1" customWidth="1"/>
    <col min="7" max="16384" width="10.83203125" style="2"/>
  </cols>
  <sheetData>
    <row r="1" spans="1:6" ht="22" x14ac:dyDescent="0.25">
      <c r="A1" s="1" t="s">
        <v>95</v>
      </c>
    </row>
    <row r="3" spans="1:6" x14ac:dyDescent="0.2">
      <c r="A3" s="3" t="s">
        <v>1</v>
      </c>
    </row>
    <row r="5" spans="1:6" x14ac:dyDescent="0.2">
      <c r="A5" s="3" t="s">
        <v>2</v>
      </c>
    </row>
    <row r="7" spans="1:6" s="47" customFormat="1" ht="16" customHeight="1" x14ac:dyDescent="0.2">
      <c r="A7" s="50" t="s">
        <v>94</v>
      </c>
      <c r="B7" s="49"/>
      <c r="C7" s="48">
        <v>45292</v>
      </c>
      <c r="D7" s="49"/>
      <c r="E7" s="48">
        <v>45657</v>
      </c>
    </row>
    <row r="8" spans="1:6" ht="34" x14ac:dyDescent="0.2">
      <c r="A8" s="7" t="s">
        <v>93</v>
      </c>
      <c r="B8" s="7" t="s">
        <v>92</v>
      </c>
      <c r="C8" s="7" t="s">
        <v>91</v>
      </c>
      <c r="D8" s="7" t="s">
        <v>5</v>
      </c>
      <c r="E8" s="7" t="s">
        <v>90</v>
      </c>
      <c r="F8" s="7" t="s">
        <v>96</v>
      </c>
    </row>
    <row r="9" spans="1:6" ht="17" x14ac:dyDescent="0.2">
      <c r="A9" s="12">
        <v>10000</v>
      </c>
      <c r="B9" s="12" t="s">
        <v>89</v>
      </c>
      <c r="C9" s="16">
        <v>83440</v>
      </c>
      <c r="D9" s="16">
        <v>-4310</v>
      </c>
      <c r="E9" s="16">
        <v>79130</v>
      </c>
      <c r="F9" s="52" t="s">
        <v>97</v>
      </c>
    </row>
    <row r="10" spans="1:6" ht="17" x14ac:dyDescent="0.2">
      <c r="A10" s="12">
        <v>13098</v>
      </c>
      <c r="B10" s="12" t="s">
        <v>98</v>
      </c>
      <c r="C10" s="16">
        <v>11115</v>
      </c>
      <c r="D10" s="16">
        <v>-11115</v>
      </c>
      <c r="E10" s="16"/>
      <c r="F10" s="52"/>
    </row>
    <row r="11" spans="1:6" ht="17" x14ac:dyDescent="0.2">
      <c r="A11" s="12">
        <v>13099</v>
      </c>
      <c r="B11" s="12" t="s">
        <v>88</v>
      </c>
      <c r="C11" s="16">
        <v>2000</v>
      </c>
      <c r="D11" s="16">
        <v>-2000</v>
      </c>
      <c r="E11" s="16"/>
      <c r="F11" s="52"/>
    </row>
    <row r="12" spans="1:6" ht="17" x14ac:dyDescent="0.2">
      <c r="A12" s="12">
        <v>13101</v>
      </c>
      <c r="B12" s="12" t="s">
        <v>87</v>
      </c>
      <c r="C12" s="16">
        <v>17820</v>
      </c>
      <c r="D12" s="16">
        <v>-9085</v>
      </c>
      <c r="E12" s="16">
        <v>8735</v>
      </c>
      <c r="F12" s="52" t="s">
        <v>139</v>
      </c>
    </row>
    <row r="13" spans="1:6" ht="17" x14ac:dyDescent="0.2">
      <c r="A13" s="12">
        <v>13103</v>
      </c>
      <c r="B13" s="12" t="s">
        <v>86</v>
      </c>
      <c r="C13" s="16">
        <v>13240</v>
      </c>
      <c r="D13" s="16"/>
      <c r="E13" s="16">
        <v>13240</v>
      </c>
      <c r="F13" s="52" t="s">
        <v>139</v>
      </c>
    </row>
    <row r="14" spans="1:6" ht="17" x14ac:dyDescent="0.2">
      <c r="A14" s="12">
        <v>13105</v>
      </c>
      <c r="B14" s="12" t="s">
        <v>85</v>
      </c>
      <c r="C14" s="16">
        <v>500</v>
      </c>
      <c r="D14" s="16"/>
      <c r="E14" s="16">
        <v>500</v>
      </c>
      <c r="F14" s="52" t="s">
        <v>139</v>
      </c>
    </row>
    <row r="15" spans="1:6" ht="17" x14ac:dyDescent="0.2">
      <c r="A15" s="12">
        <v>13107</v>
      </c>
      <c r="B15" s="12" t="s">
        <v>99</v>
      </c>
      <c r="C15" s="16">
        <v>2000</v>
      </c>
      <c r="D15" s="16">
        <v>-2000</v>
      </c>
      <c r="E15" s="16"/>
      <c r="F15" s="52"/>
    </row>
    <row r="16" spans="1:6" ht="17" x14ac:dyDescent="0.2">
      <c r="A16" s="12">
        <v>13118</v>
      </c>
      <c r="B16" s="12" t="s">
        <v>100</v>
      </c>
      <c r="C16" s="16">
        <v>2500</v>
      </c>
      <c r="D16" s="16">
        <v>-2500</v>
      </c>
      <c r="E16" s="16"/>
      <c r="F16" s="52"/>
    </row>
    <row r="17" spans="1:6" ht="17" x14ac:dyDescent="0.2">
      <c r="A17" s="12">
        <v>13122</v>
      </c>
      <c r="B17" s="12" t="s">
        <v>101</v>
      </c>
      <c r="C17" s="16">
        <v>500</v>
      </c>
      <c r="D17" s="16">
        <v>-500</v>
      </c>
      <c r="E17" s="16"/>
      <c r="F17" s="52"/>
    </row>
    <row r="18" spans="1:6" ht="17" x14ac:dyDescent="0.2">
      <c r="A18" s="12">
        <v>13201</v>
      </c>
      <c r="B18" s="12" t="s">
        <v>102</v>
      </c>
      <c r="C18" s="16">
        <v>7250</v>
      </c>
      <c r="D18" s="16">
        <v>-7250</v>
      </c>
      <c r="E18" s="16"/>
      <c r="F18" s="52"/>
    </row>
    <row r="19" spans="1:6" ht="17" x14ac:dyDescent="0.2">
      <c r="A19" s="12">
        <v>13203</v>
      </c>
      <c r="B19" s="12" t="s">
        <v>103</v>
      </c>
      <c r="C19" s="16">
        <v>10750</v>
      </c>
      <c r="D19" s="16">
        <v>-10750</v>
      </c>
      <c r="E19" s="16"/>
      <c r="F19" s="52"/>
    </row>
    <row r="20" spans="1:6" ht="17" x14ac:dyDescent="0.2">
      <c r="A20" s="12">
        <v>13205</v>
      </c>
      <c r="B20" s="12" t="s">
        <v>104</v>
      </c>
      <c r="C20" s="16">
        <v>8500</v>
      </c>
      <c r="D20" s="16">
        <v>-8500</v>
      </c>
      <c r="E20" s="16"/>
      <c r="F20" s="52"/>
    </row>
    <row r="21" spans="1:6" ht="17" x14ac:dyDescent="0.2">
      <c r="A21" s="12">
        <v>13207</v>
      </c>
      <c r="B21" s="12" t="s">
        <v>105</v>
      </c>
      <c r="C21" s="16">
        <v>18870</v>
      </c>
      <c r="D21" s="16">
        <v>-18870</v>
      </c>
      <c r="E21" s="16"/>
      <c r="F21" s="52"/>
    </row>
    <row r="22" spans="1:6" ht="17" x14ac:dyDescent="0.2">
      <c r="A22" s="12">
        <v>13209</v>
      </c>
      <c r="B22" s="12" t="s">
        <v>84</v>
      </c>
      <c r="C22" s="16">
        <v>13950</v>
      </c>
      <c r="D22" s="16">
        <v>4741</v>
      </c>
      <c r="E22" s="16">
        <v>18691</v>
      </c>
      <c r="F22" s="52" t="s">
        <v>140</v>
      </c>
    </row>
    <row r="23" spans="1:6" ht="17" x14ac:dyDescent="0.2">
      <c r="A23" s="12">
        <v>13212</v>
      </c>
      <c r="B23" s="12" t="s">
        <v>106</v>
      </c>
      <c r="C23" s="16">
        <v>300</v>
      </c>
      <c r="D23" s="16">
        <v>-300</v>
      </c>
      <c r="E23" s="16"/>
      <c r="F23" s="52"/>
    </row>
    <row r="24" spans="1:6" ht="17" x14ac:dyDescent="0.2">
      <c r="A24" s="12">
        <v>13214</v>
      </c>
      <c r="B24" s="12" t="s">
        <v>107</v>
      </c>
      <c r="C24" s="16">
        <v>2500</v>
      </c>
      <c r="D24" s="16">
        <v>-2500</v>
      </c>
      <c r="E24" s="16"/>
      <c r="F24" s="52"/>
    </row>
    <row r="25" spans="1:6" ht="17" x14ac:dyDescent="0.2">
      <c r="A25" s="12">
        <v>13216</v>
      </c>
      <c r="B25" s="12" t="s">
        <v>83</v>
      </c>
      <c r="C25" s="16">
        <v>2250</v>
      </c>
      <c r="D25" s="16"/>
      <c r="E25" s="16">
        <v>2250</v>
      </c>
      <c r="F25" s="52" t="s">
        <v>143</v>
      </c>
    </row>
    <row r="26" spans="1:6" ht="17" x14ac:dyDescent="0.2">
      <c r="A26" s="12">
        <v>13218</v>
      </c>
      <c r="B26" s="12" t="s">
        <v>108</v>
      </c>
      <c r="C26" s="16">
        <v>3750</v>
      </c>
      <c r="D26" s="16">
        <v>-3750</v>
      </c>
      <c r="E26" s="16"/>
      <c r="F26" s="52"/>
    </row>
    <row r="27" spans="1:6" ht="17" x14ac:dyDescent="0.2">
      <c r="A27" s="12">
        <v>13220</v>
      </c>
      <c r="B27" s="12" t="s">
        <v>109</v>
      </c>
      <c r="C27" s="16">
        <v>1500</v>
      </c>
      <c r="D27" s="16">
        <v>-1500</v>
      </c>
      <c r="E27" s="16"/>
      <c r="F27" s="52"/>
    </row>
    <row r="28" spans="1:6" ht="17" x14ac:dyDescent="0.2">
      <c r="A28" s="12">
        <v>13222</v>
      </c>
      <c r="B28" s="12" t="s">
        <v>110</v>
      </c>
      <c r="C28" s="16">
        <v>18100</v>
      </c>
      <c r="D28" s="16">
        <v>-18100</v>
      </c>
      <c r="E28" s="16"/>
      <c r="F28" s="52"/>
    </row>
    <row r="29" spans="1:6" ht="17" x14ac:dyDescent="0.2">
      <c r="A29" s="12">
        <v>13224</v>
      </c>
      <c r="B29" s="12" t="s">
        <v>82</v>
      </c>
      <c r="C29" s="16">
        <v>11150</v>
      </c>
      <c r="D29" s="16">
        <v>-11150</v>
      </c>
      <c r="E29" s="16"/>
      <c r="F29" s="52"/>
    </row>
    <row r="30" spans="1:6" ht="17" x14ac:dyDescent="0.2">
      <c r="A30" s="12">
        <v>13226</v>
      </c>
      <c r="B30" s="12" t="s">
        <v>81</v>
      </c>
      <c r="C30" s="16">
        <v>5500</v>
      </c>
      <c r="D30" s="16">
        <v>1590</v>
      </c>
      <c r="E30" s="16">
        <v>7090</v>
      </c>
      <c r="F30" s="52" t="s">
        <v>140</v>
      </c>
    </row>
    <row r="31" spans="1:6" ht="17" x14ac:dyDescent="0.2">
      <c r="A31" s="12">
        <v>13228</v>
      </c>
      <c r="B31" s="12" t="s">
        <v>80</v>
      </c>
      <c r="C31" s="16">
        <v>6500</v>
      </c>
      <c r="D31" s="16">
        <v>-6500</v>
      </c>
      <c r="E31" s="16"/>
      <c r="F31" s="52"/>
    </row>
    <row r="32" spans="1:6" ht="17" x14ac:dyDescent="0.2">
      <c r="A32" s="12">
        <v>13230</v>
      </c>
      <c r="B32" s="12" t="s">
        <v>79</v>
      </c>
      <c r="C32" s="16">
        <v>2250</v>
      </c>
      <c r="D32" s="16">
        <v>-2250</v>
      </c>
      <c r="E32" s="16"/>
      <c r="F32" s="52"/>
    </row>
    <row r="33" spans="1:6" ht="17" x14ac:dyDescent="0.2">
      <c r="A33" s="12">
        <v>13232</v>
      </c>
      <c r="B33" s="12" t="s">
        <v>111</v>
      </c>
      <c r="C33" s="16">
        <v>4650</v>
      </c>
      <c r="D33" s="16">
        <v>-4650</v>
      </c>
      <c r="E33" s="16"/>
      <c r="F33" s="52"/>
    </row>
    <row r="34" spans="1:6" ht="17" x14ac:dyDescent="0.2">
      <c r="A34" s="12">
        <v>13238</v>
      </c>
      <c r="B34" s="12" t="s">
        <v>112</v>
      </c>
      <c r="C34" s="16"/>
      <c r="D34" s="16"/>
      <c r="E34" s="16"/>
      <c r="F34" s="52"/>
    </row>
    <row r="35" spans="1:6" ht="17" x14ac:dyDescent="0.2">
      <c r="A35" s="12">
        <v>13240</v>
      </c>
      <c r="B35" s="12" t="s">
        <v>78</v>
      </c>
      <c r="C35" s="16">
        <v>6515</v>
      </c>
      <c r="D35" s="16">
        <v>-6515</v>
      </c>
      <c r="E35" s="16"/>
      <c r="F35" s="52"/>
    </row>
    <row r="36" spans="1:6" ht="17" x14ac:dyDescent="0.2">
      <c r="A36" s="12">
        <v>13301</v>
      </c>
      <c r="B36" s="12" t="s">
        <v>77</v>
      </c>
      <c r="C36" s="16"/>
      <c r="D36" s="16">
        <v>8131</v>
      </c>
      <c r="E36" s="16">
        <v>8131</v>
      </c>
      <c r="F36" s="52" t="s">
        <v>141</v>
      </c>
    </row>
    <row r="37" spans="1:6" ht="17" x14ac:dyDescent="0.2">
      <c r="A37" s="12">
        <v>13303</v>
      </c>
      <c r="B37" s="12" t="s">
        <v>113</v>
      </c>
      <c r="C37" s="16">
        <v>900</v>
      </c>
      <c r="D37" s="16">
        <v>-900</v>
      </c>
      <c r="E37" s="16"/>
      <c r="F37" s="52"/>
    </row>
    <row r="38" spans="1:6" ht="17" x14ac:dyDescent="0.2">
      <c r="A38" s="12">
        <v>13305</v>
      </c>
      <c r="B38" s="12" t="s">
        <v>76</v>
      </c>
      <c r="C38" s="16">
        <v>11000</v>
      </c>
      <c r="D38" s="16">
        <v>-7165</v>
      </c>
      <c r="E38" s="16">
        <v>3835</v>
      </c>
      <c r="F38" s="57" t="s">
        <v>142</v>
      </c>
    </row>
    <row r="39" spans="1:6" ht="17" x14ac:dyDescent="0.2">
      <c r="A39" s="12">
        <v>13310</v>
      </c>
      <c r="B39" s="12" t="s">
        <v>75</v>
      </c>
      <c r="C39" s="16"/>
      <c r="D39" s="16">
        <v>795</v>
      </c>
      <c r="E39" s="16">
        <v>795</v>
      </c>
      <c r="F39" s="52" t="s">
        <v>141</v>
      </c>
    </row>
    <row r="40" spans="1:6" ht="17" x14ac:dyDescent="0.2">
      <c r="A40" s="12">
        <v>13312</v>
      </c>
      <c r="B40" s="12" t="s">
        <v>74</v>
      </c>
      <c r="C40" s="16">
        <v>20275</v>
      </c>
      <c r="D40" s="16">
        <v>-20275</v>
      </c>
      <c r="E40" s="16"/>
      <c r="F40" s="52"/>
    </row>
    <row r="41" spans="1:6" ht="17" x14ac:dyDescent="0.2">
      <c r="A41" s="12">
        <v>13314</v>
      </c>
      <c r="B41" s="12" t="s">
        <v>114</v>
      </c>
      <c r="C41" s="16">
        <v>1000</v>
      </c>
      <c r="D41" s="16">
        <v>-1000</v>
      </c>
      <c r="E41" s="16"/>
      <c r="F41" s="52"/>
    </row>
    <row r="42" spans="1:6" ht="17" x14ac:dyDescent="0.2">
      <c r="A42" s="12">
        <v>13316</v>
      </c>
      <c r="B42" s="12" t="s">
        <v>115</v>
      </c>
      <c r="C42" s="16">
        <v>6300</v>
      </c>
      <c r="D42" s="16">
        <v>-6300</v>
      </c>
      <c r="E42" s="16"/>
      <c r="F42" s="52"/>
    </row>
    <row r="43" spans="1:6" ht="17" x14ac:dyDescent="0.2">
      <c r="A43" s="12">
        <v>13318</v>
      </c>
      <c r="B43" s="12" t="s">
        <v>73</v>
      </c>
      <c r="C43" s="16"/>
      <c r="D43" s="16">
        <v>795</v>
      </c>
      <c r="E43" s="16">
        <v>795</v>
      </c>
      <c r="F43" s="52" t="s">
        <v>141</v>
      </c>
    </row>
    <row r="44" spans="1:6" ht="17" x14ac:dyDescent="0.2">
      <c r="A44" s="12">
        <v>13324</v>
      </c>
      <c r="B44" s="12" t="s">
        <v>72</v>
      </c>
      <c r="C44" s="16">
        <v>3650</v>
      </c>
      <c r="D44" s="16">
        <v>-1560</v>
      </c>
      <c r="E44" s="16">
        <v>2090</v>
      </c>
      <c r="F44" s="52"/>
    </row>
    <row r="45" spans="1:6" ht="17" x14ac:dyDescent="0.2">
      <c r="A45" s="12">
        <v>13326</v>
      </c>
      <c r="B45" s="12" t="s">
        <v>71</v>
      </c>
      <c r="C45" s="16">
        <v>7435</v>
      </c>
      <c r="D45" s="16">
        <v>-6640</v>
      </c>
      <c r="E45" s="16">
        <v>795</v>
      </c>
      <c r="F45" s="52"/>
    </row>
    <row r="46" spans="1:6" ht="17" x14ac:dyDescent="0.2">
      <c r="A46" s="12">
        <v>13328</v>
      </c>
      <c r="B46" s="12" t="s">
        <v>70</v>
      </c>
      <c r="C46" s="16">
        <v>1000</v>
      </c>
      <c r="D46" s="16">
        <v>-1000</v>
      </c>
      <c r="E46" s="16"/>
      <c r="F46" s="52"/>
    </row>
    <row r="47" spans="1:6" ht="17" x14ac:dyDescent="0.2">
      <c r="A47" s="12">
        <v>13330</v>
      </c>
      <c r="B47" s="12" t="s">
        <v>116</v>
      </c>
      <c r="C47" s="16">
        <v>1965</v>
      </c>
      <c r="D47" s="16">
        <v>-1965</v>
      </c>
      <c r="E47" s="16"/>
      <c r="F47" s="52"/>
    </row>
    <row r="48" spans="1:6" ht="17" x14ac:dyDescent="0.2">
      <c r="A48" s="12">
        <v>20006</v>
      </c>
      <c r="B48" s="12" t="s">
        <v>117</v>
      </c>
      <c r="C48" s="16">
        <v>12650</v>
      </c>
      <c r="D48" s="16">
        <v>-12650</v>
      </c>
      <c r="E48" s="16"/>
      <c r="F48" s="52"/>
    </row>
    <row r="49" spans="1:5" s="44" customFormat="1" ht="16" customHeight="1" x14ac:dyDescent="0.2">
      <c r="A49" s="46" t="s">
        <v>69</v>
      </c>
      <c r="B49" s="45"/>
      <c r="C49" s="17">
        <v>323575</v>
      </c>
      <c r="D49" s="17">
        <v>-177498</v>
      </c>
      <c r="E49" s="17">
        <v>146077</v>
      </c>
    </row>
  </sheetData>
  <sortState xmlns:xlrd2="http://schemas.microsoft.com/office/spreadsheetml/2017/richdata2" ref="A10:F48">
    <sortCondition ref="A10:A48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331C-AC0E-9D42-AB8E-758AEC0EFC95}">
  <dimension ref="A1:F26"/>
  <sheetViews>
    <sheetView showGridLines="0" zoomScale="120" zoomScaleNormal="120" workbookViewId="0">
      <selection activeCell="F26" sqref="F26"/>
    </sheetView>
  </sheetViews>
  <sheetFormatPr baseColWidth="10" defaultRowHeight="16" x14ac:dyDescent="0.2"/>
  <cols>
    <col min="1" max="1" width="17.1640625" style="2" customWidth="1"/>
    <col min="2" max="2" width="35.33203125" style="2" bestFit="1" customWidth="1"/>
    <col min="3" max="3" width="15.33203125" style="2" customWidth="1"/>
    <col min="4" max="4" width="9.83203125" style="2" bestFit="1" customWidth="1"/>
    <col min="5" max="5" width="14.33203125" style="2" customWidth="1"/>
    <col min="6" max="6" width="46" style="2" bestFit="1" customWidth="1"/>
    <col min="7" max="16384" width="10.83203125" style="2"/>
  </cols>
  <sheetData>
    <row r="1" spans="1:6" ht="22" x14ac:dyDescent="0.25">
      <c r="A1" s="1" t="s">
        <v>134</v>
      </c>
    </row>
    <row r="3" spans="1:6" x14ac:dyDescent="0.2">
      <c r="A3" s="3" t="s">
        <v>1</v>
      </c>
      <c r="F3" s="52"/>
    </row>
    <row r="5" spans="1:6" x14ac:dyDescent="0.2">
      <c r="A5" s="3" t="s">
        <v>2</v>
      </c>
    </row>
    <row r="7" spans="1:6" ht="16" customHeight="1" x14ac:dyDescent="0.2">
      <c r="A7" s="50" t="s">
        <v>94</v>
      </c>
      <c r="B7" s="4"/>
      <c r="C7" s="48">
        <v>45292</v>
      </c>
      <c r="D7" s="49"/>
      <c r="E7" s="48">
        <v>45657</v>
      </c>
    </row>
    <row r="8" spans="1:6" ht="34" x14ac:dyDescent="0.2">
      <c r="A8" s="7" t="s">
        <v>93</v>
      </c>
      <c r="B8" s="7" t="s">
        <v>92</v>
      </c>
      <c r="C8" s="7" t="s">
        <v>91</v>
      </c>
      <c r="D8" s="7" t="s">
        <v>5</v>
      </c>
      <c r="E8" s="7" t="s">
        <v>90</v>
      </c>
      <c r="F8" s="7" t="s">
        <v>96</v>
      </c>
    </row>
    <row r="9" spans="1:6" ht="17" x14ac:dyDescent="0.2">
      <c r="A9" s="12">
        <v>50000</v>
      </c>
      <c r="B9" s="12" t="s">
        <v>89</v>
      </c>
      <c r="C9" s="16">
        <v>-33228</v>
      </c>
      <c r="D9" s="16">
        <v>33228</v>
      </c>
      <c r="E9" s="16"/>
      <c r="F9" s="56"/>
    </row>
    <row r="10" spans="1:6" ht="17" x14ac:dyDescent="0.2">
      <c r="A10" s="12">
        <v>50300</v>
      </c>
      <c r="B10" s="12" t="s">
        <v>133</v>
      </c>
      <c r="C10" s="16"/>
      <c r="D10" s="16"/>
      <c r="E10" s="16"/>
      <c r="F10" s="56"/>
    </row>
    <row r="11" spans="1:6" ht="17" x14ac:dyDescent="0.2">
      <c r="A11" s="12">
        <v>53110</v>
      </c>
      <c r="B11" s="12" t="s">
        <v>132</v>
      </c>
      <c r="C11" s="16"/>
      <c r="D11" s="16">
        <v>-926.84</v>
      </c>
      <c r="E11" s="16">
        <v>-926.84</v>
      </c>
      <c r="F11" s="56" t="s">
        <v>135</v>
      </c>
    </row>
    <row r="12" spans="1:6" ht="17" x14ac:dyDescent="0.2">
      <c r="A12" s="12">
        <v>53299</v>
      </c>
      <c r="B12" s="12" t="s">
        <v>131</v>
      </c>
      <c r="C12" s="16"/>
      <c r="D12" s="16"/>
      <c r="E12" s="16"/>
      <c r="F12" s="56"/>
    </row>
    <row r="13" spans="1:6" ht="17" x14ac:dyDescent="0.2">
      <c r="A13" s="12">
        <v>60000</v>
      </c>
      <c r="B13" s="12" t="s">
        <v>130</v>
      </c>
      <c r="C13" s="16"/>
      <c r="D13" s="16"/>
      <c r="E13" s="16"/>
      <c r="F13" s="56"/>
    </row>
    <row r="14" spans="1:6" ht="17" x14ac:dyDescent="0.2">
      <c r="A14" s="12">
        <v>60002</v>
      </c>
      <c r="B14" s="12" t="s">
        <v>129</v>
      </c>
      <c r="C14" s="16"/>
      <c r="D14" s="16"/>
      <c r="E14" s="16"/>
      <c r="F14" s="56"/>
    </row>
    <row r="15" spans="1:6" ht="17" x14ac:dyDescent="0.2">
      <c r="A15" s="12">
        <v>60003</v>
      </c>
      <c r="B15" s="12" t="s">
        <v>128</v>
      </c>
      <c r="C15" s="16"/>
      <c r="D15" s="16"/>
      <c r="E15" s="16"/>
      <c r="F15" s="56"/>
    </row>
    <row r="16" spans="1:6" ht="17" x14ac:dyDescent="0.2">
      <c r="A16" s="12">
        <v>60004</v>
      </c>
      <c r="B16" s="12" t="s">
        <v>127</v>
      </c>
      <c r="C16" s="16"/>
      <c r="D16" s="16"/>
      <c r="E16" s="16"/>
      <c r="F16" s="56"/>
    </row>
    <row r="17" spans="1:6" ht="17" x14ac:dyDescent="0.2">
      <c r="A17" s="12">
        <v>60006</v>
      </c>
      <c r="B17" s="12" t="s">
        <v>126</v>
      </c>
      <c r="C17" s="16">
        <v>1685</v>
      </c>
      <c r="D17" s="16"/>
      <c r="E17" s="16">
        <v>1685</v>
      </c>
      <c r="F17" s="56" t="s">
        <v>137</v>
      </c>
    </row>
    <row r="18" spans="1:6" ht="17" x14ac:dyDescent="0.2">
      <c r="A18" s="12">
        <v>60007</v>
      </c>
      <c r="B18" s="12" t="s">
        <v>125</v>
      </c>
      <c r="C18" s="16"/>
      <c r="D18" s="16"/>
      <c r="E18" s="16"/>
      <c r="F18" s="56"/>
    </row>
    <row r="19" spans="1:6" ht="17" x14ac:dyDescent="0.2">
      <c r="A19" s="12">
        <v>60010</v>
      </c>
      <c r="B19" s="12" t="s">
        <v>124</v>
      </c>
      <c r="C19" s="16"/>
      <c r="D19" s="16">
        <v>5900</v>
      </c>
      <c r="E19" s="16">
        <v>5900</v>
      </c>
      <c r="F19" s="56" t="s">
        <v>136</v>
      </c>
    </row>
    <row r="20" spans="1:6" ht="17" x14ac:dyDescent="0.2">
      <c r="A20" s="12">
        <v>60011</v>
      </c>
      <c r="B20" s="12" t="s">
        <v>123</v>
      </c>
      <c r="C20" s="16"/>
      <c r="D20" s="16"/>
      <c r="E20" s="16"/>
      <c r="F20" s="56"/>
    </row>
    <row r="21" spans="1:6" ht="17" x14ac:dyDescent="0.2">
      <c r="A21" s="12">
        <v>60012</v>
      </c>
      <c r="B21" s="12" t="s">
        <v>122</v>
      </c>
      <c r="C21" s="16"/>
      <c r="D21" s="16"/>
      <c r="E21" s="16"/>
      <c r="F21" s="56"/>
    </row>
    <row r="22" spans="1:6" ht="17" x14ac:dyDescent="0.2">
      <c r="A22" s="12">
        <v>60013</v>
      </c>
      <c r="B22" s="12" t="s">
        <v>121</v>
      </c>
      <c r="C22" s="16"/>
      <c r="D22" s="16"/>
      <c r="E22" s="16"/>
      <c r="F22" s="56"/>
    </row>
    <row r="23" spans="1:6" ht="17" x14ac:dyDescent="0.2">
      <c r="A23" s="12">
        <v>60014</v>
      </c>
      <c r="B23" s="12" t="s">
        <v>120</v>
      </c>
      <c r="C23" s="16"/>
      <c r="D23" s="16"/>
      <c r="E23" s="16"/>
      <c r="F23" s="56"/>
    </row>
    <row r="24" spans="1:6" ht="17" x14ac:dyDescent="0.2">
      <c r="A24" s="12">
        <v>60015</v>
      </c>
      <c r="B24" s="12" t="s">
        <v>119</v>
      </c>
      <c r="C24" s="16"/>
      <c r="D24" s="16"/>
      <c r="E24" s="16"/>
      <c r="F24" s="56"/>
    </row>
    <row r="25" spans="1:6" ht="17" x14ac:dyDescent="0.2">
      <c r="A25" s="12">
        <v>60016</v>
      </c>
      <c r="B25" s="12" t="s">
        <v>118</v>
      </c>
      <c r="C25" s="16"/>
      <c r="D25" s="16">
        <v>-240</v>
      </c>
      <c r="E25" s="16">
        <v>-240</v>
      </c>
      <c r="F25" s="56" t="s">
        <v>138</v>
      </c>
    </row>
    <row r="26" spans="1:6" s="44" customFormat="1" ht="16" customHeight="1" x14ac:dyDescent="0.2">
      <c r="A26" s="46" t="s">
        <v>69</v>
      </c>
      <c r="B26" s="45"/>
      <c r="C26" s="17">
        <v>-31543</v>
      </c>
      <c r="D26" s="17">
        <v>37961.160000000003</v>
      </c>
      <c r="E26" s="17">
        <v>6418.16</v>
      </c>
      <c r="F26" s="16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4FAF-396E-444B-AD9C-1061FC374B57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VikenV_Resultatrapport - (2024)</vt:lpstr>
      <vt:lpstr>VikenV_Balanserapport - (2024)</vt:lpstr>
      <vt:lpstr>Saldoliste kunder - (Desember 2</vt:lpstr>
      <vt:lpstr>Saldoliste leverandører - (2024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Resultatrapport</dc:title>
  <cp:lastModifiedBy>Morten A Hagen</cp:lastModifiedBy>
  <dcterms:created xsi:type="dcterms:W3CDTF">2025-01-13T22:53:40Z</dcterms:created>
  <dcterms:modified xsi:type="dcterms:W3CDTF">2025-01-14T00:01:55Z</dcterms:modified>
</cp:coreProperties>
</file>