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autoCompressPictures="0"/>
  <bookViews>
    <workbookView xWindow="0" yWindow="0" windowWidth="16005" windowHeight="11760" tabRatio="727" activeTab="1"/>
  </bookViews>
  <sheets>
    <sheet name="Veiledning" sheetId="13" r:id="rId1"/>
    <sheet name="Driftsr.16-19 PRIO-tiltak" sheetId="11" r:id="rId2"/>
  </sheets>
  <definedNames>
    <definedName name="_xlnm._FilterDatabase" localSheetId="1" hidden="1">'Driftsr.16-19 PRIO-tiltak'!$A$5:$H$173</definedName>
    <definedName name="_xlnm.Print_Area" localSheetId="1">'Driftsr.16-19 PRIO-tiltak'!$A$1:$H$195</definedName>
    <definedName name="_xlnm.Print_Titles" localSheetId="1">'Driftsr.16-19 PRIO-tiltak'!$41:$42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1" l="1"/>
  <c r="G16" i="11"/>
  <c r="F16" i="11"/>
  <c r="E16" i="11"/>
  <c r="H193" i="11"/>
  <c r="G193" i="11"/>
  <c r="F193" i="11"/>
  <c r="E193" i="11"/>
  <c r="C193" i="11"/>
  <c r="F9" i="11"/>
  <c r="F14" i="11"/>
  <c r="F26" i="11"/>
  <c r="F31" i="11"/>
  <c r="F38" i="11"/>
  <c r="F39" i="11"/>
  <c r="D9" i="11"/>
  <c r="D14" i="11"/>
  <c r="D26" i="11"/>
  <c r="D31" i="11"/>
  <c r="D38" i="11"/>
  <c r="D39" i="11"/>
  <c r="F40" i="11"/>
  <c r="F62" i="11"/>
  <c r="F101" i="11"/>
  <c r="F146" i="11"/>
  <c r="F171" i="11"/>
  <c r="F173" i="11"/>
  <c r="F195" i="11"/>
  <c r="G9" i="11"/>
  <c r="G14" i="11"/>
  <c r="G26" i="11"/>
  <c r="G31" i="11"/>
  <c r="G38" i="11"/>
  <c r="G39" i="11"/>
  <c r="G40" i="11"/>
  <c r="G62" i="11"/>
  <c r="G101" i="11"/>
  <c r="G146" i="11"/>
  <c r="G171" i="11"/>
  <c r="G173" i="11"/>
  <c r="G195" i="11"/>
  <c r="H9" i="11"/>
  <c r="H14" i="11"/>
  <c r="H26" i="11"/>
  <c r="H31" i="11"/>
  <c r="H38" i="11"/>
  <c r="H39" i="11"/>
  <c r="H40" i="11"/>
  <c r="H62" i="11"/>
  <c r="H101" i="11"/>
  <c r="H146" i="11"/>
  <c r="H171" i="11"/>
  <c r="H173" i="11"/>
  <c r="H195" i="11"/>
  <c r="E9" i="11"/>
  <c r="E14" i="11"/>
  <c r="E26" i="11"/>
  <c r="E31" i="11"/>
  <c r="E38" i="11"/>
  <c r="E39" i="11"/>
  <c r="E40" i="11"/>
  <c r="E62" i="11"/>
  <c r="E101" i="11"/>
  <c r="E146" i="11"/>
  <c r="E171" i="11"/>
  <c r="E173" i="11"/>
  <c r="E195" i="11"/>
  <c r="C62" i="11"/>
  <c r="C101" i="11"/>
  <c r="C146" i="11"/>
  <c r="C171" i="11"/>
  <c r="C173" i="11"/>
  <c r="C195" i="11"/>
  <c r="A7" i="11"/>
  <c r="A8" i="11"/>
  <c r="A10" i="11"/>
  <c r="A11" i="11"/>
  <c r="A12" i="11"/>
  <c r="A13" i="11"/>
  <c r="A15" i="11"/>
  <c r="A16" i="11"/>
  <c r="A17" i="11"/>
  <c r="A18" i="11"/>
  <c r="A19" i="11"/>
  <c r="A20" i="11"/>
  <c r="A21" i="11"/>
  <c r="A22" i="11"/>
  <c r="A23" i="11"/>
  <c r="A24" i="11"/>
  <c r="A25" i="11"/>
  <c r="A27" i="11"/>
  <c r="A28" i="11"/>
  <c r="A29" i="11"/>
  <c r="A30" i="11"/>
  <c r="A33" i="11"/>
  <c r="A34" i="11"/>
  <c r="A35" i="11"/>
  <c r="A36" i="11"/>
  <c r="A37" i="11"/>
  <c r="A45" i="11"/>
  <c r="A46" i="11"/>
  <c r="A47" i="11"/>
  <c r="A48" i="11"/>
  <c r="A50" i="11"/>
  <c r="A52" i="11"/>
  <c r="A53" i="11"/>
  <c r="A54" i="11"/>
  <c r="A55" i="11"/>
  <c r="A56" i="11"/>
  <c r="A57" i="11"/>
  <c r="A59" i="11"/>
  <c r="A61" i="11"/>
  <c r="A65" i="11"/>
  <c r="A66" i="11"/>
  <c r="A68" i="11"/>
  <c r="A69" i="11"/>
  <c r="A70" i="11"/>
  <c r="A71" i="11"/>
  <c r="A72" i="11"/>
  <c r="A76" i="11"/>
  <c r="A77" i="11"/>
  <c r="A78" i="11"/>
  <c r="A79" i="11"/>
  <c r="A80" i="11"/>
  <c r="A81" i="11"/>
  <c r="A82" i="11"/>
  <c r="A85" i="11"/>
  <c r="A87" i="11"/>
  <c r="A88" i="11"/>
  <c r="A89" i="11"/>
  <c r="A90" i="11"/>
  <c r="A92" i="11"/>
  <c r="A93" i="11"/>
  <c r="A94" i="11"/>
  <c r="A97" i="11"/>
  <c r="A98" i="11"/>
  <c r="A99" i="11"/>
  <c r="A100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4" i="11"/>
  <c r="A126" i="11"/>
  <c r="A128" i="11"/>
  <c r="A131" i="11"/>
  <c r="A132" i="11"/>
  <c r="A134" i="11"/>
  <c r="A135" i="11"/>
  <c r="A137" i="11"/>
  <c r="A138" i="11"/>
  <c r="A139" i="11"/>
  <c r="A141" i="11"/>
  <c r="A142" i="11"/>
  <c r="A143" i="11"/>
  <c r="A144" i="11"/>
  <c r="A145" i="11"/>
  <c r="A149" i="11"/>
  <c r="A151" i="11"/>
  <c r="A152" i="11"/>
  <c r="A153" i="11"/>
  <c r="A154" i="11"/>
  <c r="A155" i="11"/>
  <c r="A156" i="11"/>
  <c r="A157" i="11"/>
  <c r="A159" i="11"/>
  <c r="A160" i="11"/>
  <c r="A161" i="11"/>
  <c r="A162" i="11"/>
  <c r="A163" i="11"/>
  <c r="A164" i="11"/>
  <c r="A165" i="11"/>
  <c r="A167" i="11"/>
  <c r="A168" i="11"/>
  <c r="A169" i="11"/>
  <c r="A170" i="11"/>
  <c r="A175" i="11"/>
  <c r="A176" i="11"/>
  <c r="A177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D146" i="11"/>
  <c r="D60" i="11"/>
  <c r="D62" i="11"/>
  <c r="D171" i="11"/>
  <c r="D101" i="11"/>
  <c r="D172" i="11"/>
</calcChain>
</file>

<file path=xl/sharedStrings.xml><?xml version="1.0" encoding="utf-8"?>
<sst xmlns="http://schemas.openxmlformats.org/spreadsheetml/2006/main" count="196" uniqueCount="188">
  <si>
    <t>Sum frie inntekter</t>
  </si>
  <si>
    <t>Integreringstilskudd flyktninger</t>
  </si>
  <si>
    <t>Sum sentrale inntekter</t>
  </si>
  <si>
    <t>Revisjon og kontrollutvalg</t>
  </si>
  <si>
    <t>Sum sentrale utgifter</t>
  </si>
  <si>
    <t xml:space="preserve">Renteinntekter - ansvarlig lån i Lyse </t>
  </si>
  <si>
    <t xml:space="preserve">Egenkapital investeringer </t>
  </si>
  <si>
    <t>Sum netto utgifter</t>
  </si>
  <si>
    <t>Sum tilskudd regionale prosjekt</t>
  </si>
  <si>
    <t>Beregnet netto driftsramme til avdelingene</t>
  </si>
  <si>
    <t>Sum endringer på sektorene</t>
  </si>
  <si>
    <t>Tilskudd regionale prosjekter:</t>
  </si>
  <si>
    <t>Innbyggertilskudd inkl. utgiftsutjevning</t>
  </si>
  <si>
    <t>Inntektsutjevning</t>
  </si>
  <si>
    <t>Barnevern</t>
  </si>
  <si>
    <t>Tilskudd Greater Stavanger</t>
  </si>
  <si>
    <t>Kompensasjonstilskudd fra Husbanken</t>
  </si>
  <si>
    <t>Minimumsavdrag</t>
  </si>
  <si>
    <t>Renteutgifter innlån</t>
  </si>
  <si>
    <t>Andre renteinntekter</t>
  </si>
  <si>
    <t>Sola PPT</t>
  </si>
  <si>
    <t>Sola voksenopplæring</t>
  </si>
  <si>
    <t>Helsestasjon</t>
  </si>
  <si>
    <t>Fritid</t>
  </si>
  <si>
    <t>Sola bo- og hjemmetjenester</t>
  </si>
  <si>
    <t>Tananger bo- og hjemmetjenester</t>
  </si>
  <si>
    <t>Miljøtjenesten</t>
  </si>
  <si>
    <t>Psykisk helsearbeid og rus</t>
  </si>
  <si>
    <t>Eiendom</t>
  </si>
  <si>
    <t>Kommunalteknikk</t>
  </si>
  <si>
    <t>NAV - Sosiale tjenester</t>
  </si>
  <si>
    <t>Forslag til budsjett</t>
  </si>
  <si>
    <t>Valg</t>
  </si>
  <si>
    <t>Tilskudd Sørmarka Arena IKS</t>
  </si>
  <si>
    <t>Fordelte utgifter</t>
  </si>
  <si>
    <t>Diverse felles inntekter og utgifter</t>
  </si>
  <si>
    <t>Nytt sykehjem i Sola</t>
  </si>
  <si>
    <t>Økt tilskudd ikke-kommunale barnehager</t>
  </si>
  <si>
    <t>Avdrag utover minimum etter kommuneloven</t>
  </si>
  <si>
    <t>Kapitalinntekter fra selvkostområdene</t>
  </si>
  <si>
    <t>Sola kirkelige fellesråd</t>
  </si>
  <si>
    <t>Utbytte Sola bredbånd AS</t>
  </si>
  <si>
    <t>Utbytte fra Lyse</t>
  </si>
  <si>
    <t>Standard- og volumendringer fordelt på sektorene:</t>
  </si>
  <si>
    <t>Bygg som tas i bruk, FDV-kostnader</t>
  </si>
  <si>
    <t>Opprinne-lig vedtatt budsjett</t>
  </si>
  <si>
    <t xml:space="preserve">Formue- og inntektsskatt </t>
  </si>
  <si>
    <t>Sola sjukeheim</t>
  </si>
  <si>
    <t>Tall i hele 1000</t>
  </si>
  <si>
    <t>Seniorordning</t>
  </si>
  <si>
    <t>Arealbruk</t>
  </si>
  <si>
    <t>Fagstab Samfunnsutvikling</t>
  </si>
  <si>
    <t>Fagstab Levekår</t>
  </si>
  <si>
    <t>Fagstab Kultur</t>
  </si>
  <si>
    <t>Fagstab Oppvekst</t>
  </si>
  <si>
    <t>IKT</t>
  </si>
  <si>
    <t>Økonomi</t>
  </si>
  <si>
    <t>Personal og organisasjon</t>
  </si>
  <si>
    <t>Rådmannsgruppen</t>
  </si>
  <si>
    <t>Konsulenttjenester</t>
  </si>
  <si>
    <t>Opptrapping kjøp fra I.V.A.R fast</t>
  </si>
  <si>
    <t>Opptrapping kjøp fra I.V.A.R variabel</t>
  </si>
  <si>
    <t>Utskifting av leasingbiler</t>
  </si>
  <si>
    <t>Pensjonsreserve</t>
  </si>
  <si>
    <t>Lønnsreserve</t>
  </si>
  <si>
    <t>Tilskudd Nordjærenpakken</t>
  </si>
  <si>
    <t>Prosjektleder kloakkering Kolnes</t>
  </si>
  <si>
    <t>Rådgiver omstilling levekår</t>
  </si>
  <si>
    <t>Demografikostnader barnehager</t>
  </si>
  <si>
    <t>Politisk nivå med sekretariat</t>
  </si>
  <si>
    <t>SUM Rådmann med sentrale staber</t>
  </si>
  <si>
    <t>Informasjon/nett</t>
  </si>
  <si>
    <t>Hjemmetjenestene, personaltøy</t>
  </si>
  <si>
    <t>Fornyelse av utstyr og instrumenter</t>
  </si>
  <si>
    <t>Prosjektleder kloakkering Kolnes, finansiert 100 % ved bruk av fond spredte avløp</t>
  </si>
  <si>
    <t>RÅDMANN MED SENTRALE STABER</t>
  </si>
  <si>
    <t>TJENESTEOMRÅDE OPPVEKST OG KULTUR</t>
  </si>
  <si>
    <t>TJENESTEOMRÅDE LEVEKÅR</t>
  </si>
  <si>
    <t>TJENESTEOMRÅDE SAMFUNNSUTVIKLING</t>
  </si>
  <si>
    <t>Grunnskole og SFO</t>
  </si>
  <si>
    <t>Kommunale og private barnehager</t>
  </si>
  <si>
    <t>Sola bibliotek</t>
  </si>
  <si>
    <t>Sola kulturskole</t>
  </si>
  <si>
    <t>Åsenhagen avlastnings- og barnebolig</t>
  </si>
  <si>
    <t>Fysio- og ergoterapitjenesten</t>
  </si>
  <si>
    <t>Forslag til endring ifht bud 2015</t>
  </si>
  <si>
    <t>Forslag til nye årsverk 2016</t>
  </si>
  <si>
    <t>Disponibelt utover 2015-nivå</t>
  </si>
  <si>
    <t>Psykologstilling, redusert statstilskudd</t>
  </si>
  <si>
    <t>Sum Tjenesteområdet Oppvekst og kultur</t>
  </si>
  <si>
    <t>Sum Tjenesteområdet Levekår</t>
  </si>
  <si>
    <t>Fagarbeider VA</t>
  </si>
  <si>
    <t>Opptrapping kjøp fra I.V.A.R, 100 % gebyrfinansiert</t>
  </si>
  <si>
    <t>Budsjettbalanse 2015</t>
  </si>
  <si>
    <t xml:space="preserve">BUDSJETTBALANSE I PLANPERIODEN  </t>
  </si>
  <si>
    <t>Administrativ ressurs kommunale bhg</t>
  </si>
  <si>
    <t>Pasientskadeerstatning</t>
  </si>
  <si>
    <t>Fastlegeordningen, gjesteinnbyggere og helsetjenester i EØS</t>
  </si>
  <si>
    <t>Trygghetsalarm</t>
  </si>
  <si>
    <t>Økning husleierefusjonsordning - lag og foreninger</t>
  </si>
  <si>
    <t>Lokale produksjonsmidler</t>
  </si>
  <si>
    <t>Økte leieinntekter</t>
  </si>
  <si>
    <t>VA ledning i kryss Kleppvegen/Nordsjøvegen</t>
  </si>
  <si>
    <t>Interkommunalt smittevernarbeid</t>
  </si>
  <si>
    <t>Psykolog</t>
  </si>
  <si>
    <t>Tilskudd, psykolog</t>
  </si>
  <si>
    <t>Redusert kjøp av avlastningstjenester</t>
  </si>
  <si>
    <t>Indeksregulering, driftstilskudd</t>
  </si>
  <si>
    <t>Økning fastlønnstilskudd</t>
  </si>
  <si>
    <t>Økonomisk sosialhjelp</t>
  </si>
  <si>
    <t>Driftsmidler samfunnssikkerhet og beredskap</t>
  </si>
  <si>
    <t>Deltidstilling spesialarbeider, Idrett og Bad</t>
  </si>
  <si>
    <t>Finansiert ved redusert overtid</t>
  </si>
  <si>
    <t>Gratis kjernetid/redusert foreldrebetaling</t>
  </si>
  <si>
    <t>Plan (ny fordeling mellom skatt 80% og gebyr 20%)</t>
  </si>
  <si>
    <t>Økte billettinntekter Idrett og Bad</t>
  </si>
  <si>
    <t>Sola storkjøkken</t>
  </si>
  <si>
    <t>Økte bidrag legevakt/K46/Krisesenter/Funkishuset</t>
  </si>
  <si>
    <t>Tilskudd Rogaland brann og redning IKS</t>
  </si>
  <si>
    <t>Tilskudd til Folkehallene IKS</t>
  </si>
  <si>
    <t>Driftsmidler, velferdsteknologi</t>
  </si>
  <si>
    <t>Åpning av ny avdeling ved TABO, 7 senger</t>
  </si>
  <si>
    <t>Formidling av syns- og hørselshjelpemidler</t>
  </si>
  <si>
    <t>Tilskudd livssynssamfunn</t>
  </si>
  <si>
    <t>Demografikostnader skole</t>
  </si>
  <si>
    <t>Styrking Grannes ressurssenter og SFO</t>
  </si>
  <si>
    <t>Økning foreldrebetaling SFO</t>
  </si>
  <si>
    <t xml:space="preserve">Kjøp av undervisningstjenester </t>
  </si>
  <si>
    <t xml:space="preserve">Intern husleierefusjon (kommunale aktører) </t>
  </si>
  <si>
    <t xml:space="preserve">Vedlikehold av utstyr/inventar </t>
  </si>
  <si>
    <t>Lønn og møtegodtgjørelse politisk nivå</t>
  </si>
  <si>
    <t>Aktivitetsmidler ungdomsinitierte tilbud Feelgood</t>
  </si>
  <si>
    <t>Statliggjøring skatteoppkreveren</t>
  </si>
  <si>
    <t>Ekstratime naturfag mellomtrinn</t>
  </si>
  <si>
    <t>Tiltakspakken for økt sysselsetting</t>
  </si>
  <si>
    <t>Vedlikehold av skoler og omsorgsbygg</t>
  </si>
  <si>
    <t>Implementering av FFF i organisasjonen</t>
  </si>
  <si>
    <t>Interkommunalt arkiv i Rogaland (IKA)</t>
  </si>
  <si>
    <t xml:space="preserve">Rådgiver drift/vedlikehold trådløst nettverk </t>
  </si>
  <si>
    <t>Økning foreldrebetaling barnehage</t>
  </si>
  <si>
    <t>Justering driftstilskudd museer</t>
  </si>
  <si>
    <t>Den kulturelle skolesekken, ovf. av 0,2 årsverk fra fagstab oppvekst</t>
  </si>
  <si>
    <t>Den kulturelle skolesekken, ovf. av 0,2 årsverk til Sola kulturskole</t>
  </si>
  <si>
    <t>Økning foreldrebetaling kulturskolen</t>
  </si>
  <si>
    <t xml:space="preserve">Eksisterende vedtak spesial pedagogiske tiltak </t>
  </si>
  <si>
    <t>Kommunikasjonsrådgivere</t>
  </si>
  <si>
    <t>Økt vederlagsbetaling, institusjoner</t>
  </si>
  <si>
    <t>Øyeblikkelig hjelp døgn (ØHD) senger</t>
  </si>
  <si>
    <t>Vaskeritjeneste</t>
  </si>
  <si>
    <t>Etablering av veiledningstjeneste i hjemmet</t>
  </si>
  <si>
    <t>Tilskudd fra Helsedirektoratet til veiledningstjeneste i hjemmet</t>
  </si>
  <si>
    <t>Ferietilbud for barn inkl. plasser for ungdom med tilretteleggingsbehov</t>
  </si>
  <si>
    <t>Økt legedekning</t>
  </si>
  <si>
    <t>Sande dagsenter - økt behov for bemanning</t>
  </si>
  <si>
    <t>Bemanning av base, boliger for mennesker med psykisk utviklingshemming</t>
  </si>
  <si>
    <t>Redusert statlig finansiering av stillinger</t>
  </si>
  <si>
    <t>Driftsbudsjett, leasingbiler/Lag A</t>
  </si>
  <si>
    <t>Flyktningeteamet - økte stillingsressurser</t>
  </si>
  <si>
    <t>Kvalifiseringsprogrammet - økt stillingsressurs</t>
  </si>
  <si>
    <t>Videreføring av tiltak finansiert gjennom folkehelsemidler</t>
  </si>
  <si>
    <t xml:space="preserve">Ergoterapi barn - økt stillingsressurs </t>
  </si>
  <si>
    <t>Opptrapping diverse driftsutgifter</t>
  </si>
  <si>
    <t>Verktøy for befolkningsvarsling ved kriser</t>
  </si>
  <si>
    <t>Fagarbeider VA, 100 % gebyrfinansiert</t>
  </si>
  <si>
    <t>Økt stillingsressurs til beredskap</t>
  </si>
  <si>
    <t>Bevilgningsreserve Kommunestyret</t>
  </si>
  <si>
    <t>Bevilgningsreserve Utvalg for kultur, samfunnsutvikling og miljø, ungdomsformål</t>
  </si>
  <si>
    <t>Økt tilskuddsgolv fra 98 % til 100 % ikke-kommunale barnehager</t>
  </si>
  <si>
    <t>Økt bemanning helsestasjon - statlig satsning</t>
  </si>
  <si>
    <t>Driftsmidler til Den kulturelle skolesekken</t>
  </si>
  <si>
    <t>Samarbeidsavtale med Stavanger kommune vedrørende kommuneoverlege</t>
  </si>
  <si>
    <t>Rådgiver, helårseffekt</t>
  </si>
  <si>
    <t xml:space="preserve">Nye tiltak i forbindelse med politisk behandling: </t>
  </si>
  <si>
    <t>Sum Nye tiltak i forbindelse med politisk behandling</t>
  </si>
  <si>
    <t>Sum Tjenesteområdet Samfunnsutvikling</t>
  </si>
  <si>
    <t>2.7.2. Driftstabell Handlings- og økonomiplan 2016-2019</t>
  </si>
  <si>
    <t>Bevilgningsreserve gamle utvalg for kultur</t>
  </si>
  <si>
    <t>Økte leieinntekter varmtvannsbasseng (ikke lag og foreninger)</t>
  </si>
  <si>
    <t>Reduserte driftkostnader som følge av økt investering energi</t>
  </si>
  <si>
    <t>Pott til fordeling for ungdomsrådet til ungdomstiltak</t>
  </si>
  <si>
    <t>Besparelse kjøp av institusjonsmat</t>
  </si>
  <si>
    <t>Styrking grunnbemanning institusjonene levekår/mat</t>
  </si>
  <si>
    <t>Kompetanseheving institusjonene/hjemmesykepleie</t>
  </si>
  <si>
    <t>Kompetanseheving barnehage</t>
  </si>
  <si>
    <t>Økning pott tilskudd bygging av idrettsanlegg</t>
  </si>
  <si>
    <t>Delårseffekt</t>
  </si>
  <si>
    <t>Fritidskonsulent flyktninger</t>
  </si>
  <si>
    <t>Økt tilskudd til frivillige lag/foreninger levekår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</si>
</sst>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3366FF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4" fillId="0" borderId="0"/>
    <xf numFmtId="0" fontId="11" fillId="0" borderId="0"/>
    <xf numFmtId="0" fontId="15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5" fillId="0" borderId="0" xfId="0" applyFont="1"/>
    <xf numFmtId="3" fontId="0" fillId="0" borderId="0" xfId="0" applyNumberFormat="1" applyFont="1"/>
    <xf numFmtId="3" fontId="7" fillId="0" borderId="1" xfId="0" applyNumberFormat="1" applyFont="1" applyFill="1" applyBorder="1" applyAlignment="1" applyProtection="1">
      <alignment shrinkToFit="1"/>
    </xf>
    <xf numFmtId="2" fontId="6" fillId="0" borderId="1" xfId="0" applyNumberFormat="1" applyFont="1" applyBorder="1" applyAlignment="1" applyProtection="1">
      <alignment vertical="top" wrapText="1"/>
    </xf>
    <xf numFmtId="3" fontId="7" fillId="0" borderId="1" xfId="0" applyNumberFormat="1" applyFont="1" applyBorder="1" applyAlignment="1" applyProtection="1">
      <alignment shrinkToFit="1"/>
    </xf>
    <xf numFmtId="3" fontId="7" fillId="0" borderId="1" xfId="0" applyNumberFormat="1" applyFont="1" applyFill="1" applyBorder="1" applyAlignment="1">
      <alignment shrinkToFit="1"/>
    </xf>
    <xf numFmtId="3" fontId="6" fillId="0" borderId="1" xfId="0" applyNumberFormat="1" applyFont="1" applyFill="1" applyBorder="1" applyAlignment="1" applyProtection="1">
      <alignment shrinkToFit="1"/>
    </xf>
    <xf numFmtId="0" fontId="0" fillId="2" borderId="0" xfId="0" applyFont="1" applyFill="1"/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2" fontId="6" fillId="3" borderId="1" xfId="0" applyNumberFormat="1" applyFont="1" applyFill="1" applyBorder="1" applyAlignment="1" applyProtection="1">
      <alignment vertical="top" wrapText="1"/>
    </xf>
    <xf numFmtId="2" fontId="6" fillId="3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 applyProtection="1">
      <alignment vertical="top" wrapText="1"/>
    </xf>
    <xf numFmtId="2" fontId="7" fillId="3" borderId="1" xfId="0" applyNumberFormat="1" applyFont="1" applyFill="1" applyBorder="1" applyAlignment="1" applyProtection="1">
      <alignment vertical="top" wrapText="1"/>
    </xf>
    <xf numFmtId="2" fontId="7" fillId="0" borderId="1" xfId="0" applyNumberFormat="1" applyFont="1" applyFill="1" applyBorder="1" applyAlignment="1" applyProtection="1">
      <alignment wrapText="1"/>
    </xf>
    <xf numFmtId="2" fontId="7" fillId="0" borderId="1" xfId="0" applyNumberFormat="1" applyFont="1" applyBorder="1" applyAlignment="1" applyProtection="1">
      <alignment vertical="top" wrapText="1"/>
    </xf>
    <xf numFmtId="3" fontId="6" fillId="0" borderId="1" xfId="0" applyNumberFormat="1" applyFont="1" applyBorder="1" applyAlignment="1" applyProtection="1">
      <alignment shrinkToFit="1"/>
    </xf>
    <xf numFmtId="2" fontId="6" fillId="2" borderId="1" xfId="0" applyNumberFormat="1" applyFont="1" applyFill="1" applyBorder="1" applyAlignment="1" applyProtection="1">
      <alignment vertical="top" wrapText="1"/>
    </xf>
    <xf numFmtId="2" fontId="6" fillId="0" borderId="1" xfId="0" applyNumberFormat="1" applyFont="1" applyFill="1" applyBorder="1" applyAlignment="1" applyProtection="1">
      <alignment vertical="top" wrapText="1"/>
    </xf>
    <xf numFmtId="0" fontId="6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 applyProtection="1"/>
    <xf numFmtId="0" fontId="7" fillId="0" borderId="1" xfId="0" applyFont="1" applyBorder="1"/>
    <xf numFmtId="0" fontId="7" fillId="0" borderId="1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/>
    <xf numFmtId="0" fontId="7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right"/>
    </xf>
    <xf numFmtId="0" fontId="8" fillId="2" borderId="0" xfId="0" applyFont="1" applyFill="1"/>
    <xf numFmtId="14" fontId="9" fillId="0" borderId="0" xfId="0" quotePrefix="1" applyNumberFormat="1" applyFont="1"/>
    <xf numFmtId="0" fontId="7" fillId="3" borderId="1" xfId="0" applyFont="1" applyFill="1" applyBorder="1" applyAlignment="1">
      <alignment vertical="top" wrapText="1"/>
    </xf>
    <xf numFmtId="43" fontId="0" fillId="0" borderId="0" xfId="1" applyFont="1"/>
    <xf numFmtId="43" fontId="7" fillId="0" borderId="1" xfId="1" applyFont="1" applyFill="1" applyBorder="1" applyAlignment="1" applyProtection="1">
      <alignment vertical="top" wrapText="1"/>
    </xf>
    <xf numFmtId="43" fontId="7" fillId="0" borderId="1" xfId="1" applyFont="1" applyFill="1" applyBorder="1" applyAlignment="1" applyProtection="1">
      <alignment wrapText="1"/>
    </xf>
    <xf numFmtId="43" fontId="6" fillId="0" borderId="1" xfId="1" applyFont="1" applyBorder="1" applyAlignment="1" applyProtection="1">
      <alignment vertical="top" wrapText="1"/>
    </xf>
    <xf numFmtId="43" fontId="7" fillId="0" borderId="1" xfId="1" applyFont="1" applyBorder="1" applyAlignment="1" applyProtection="1">
      <alignment vertical="top" wrapText="1"/>
    </xf>
    <xf numFmtId="43" fontId="7" fillId="0" borderId="1" xfId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6" fillId="2" borderId="1" xfId="0" applyFont="1" applyFill="1" applyBorder="1"/>
    <xf numFmtId="0" fontId="6" fillId="0" borderId="1" xfId="0" applyFont="1" applyBorder="1" applyAlignment="1"/>
    <xf numFmtId="0" fontId="6" fillId="0" borderId="1" xfId="0" applyFont="1" applyFill="1" applyBorder="1"/>
    <xf numFmtId="3" fontId="6" fillId="2" borderId="1" xfId="0" applyNumberFormat="1" applyFont="1" applyFill="1" applyBorder="1" applyAlignment="1">
      <alignment horizontal="right"/>
    </xf>
    <xf numFmtId="2" fontId="6" fillId="4" borderId="1" xfId="0" applyNumberFormat="1" applyFont="1" applyFill="1" applyBorder="1" applyAlignment="1" applyProtection="1">
      <alignment vertical="top" wrapText="1"/>
    </xf>
    <xf numFmtId="43" fontId="6" fillId="4" borderId="1" xfId="1" applyFont="1" applyFill="1" applyBorder="1" applyAlignment="1" applyProtection="1">
      <alignment vertical="top" wrapText="1"/>
    </xf>
    <xf numFmtId="3" fontId="6" fillId="4" borderId="1" xfId="0" applyNumberFormat="1" applyFont="1" applyFill="1" applyBorder="1" applyAlignment="1" applyProtection="1"/>
    <xf numFmtId="43" fontId="6" fillId="4" borderId="2" xfId="1" applyFont="1" applyFill="1" applyBorder="1" applyAlignment="1" applyProtection="1">
      <alignment vertical="top" wrapText="1"/>
    </xf>
    <xf numFmtId="0" fontId="6" fillId="4" borderId="1" xfId="0" applyNumberFormat="1" applyFont="1" applyFill="1" applyBorder="1" applyAlignment="1" applyProtection="1">
      <alignment horizontal="center" shrinkToFit="1"/>
    </xf>
    <xf numFmtId="0" fontId="6" fillId="4" borderId="1" xfId="0" applyNumberFormat="1" applyFont="1" applyFill="1" applyBorder="1" applyAlignment="1" applyProtection="1">
      <alignment horizontal="center" wrapText="1" shrinkToFit="1"/>
    </xf>
    <xf numFmtId="3" fontId="7" fillId="4" borderId="1" xfId="0" applyNumberFormat="1" applyFont="1" applyFill="1" applyBorder="1" applyAlignment="1">
      <alignment shrinkToFit="1"/>
    </xf>
    <xf numFmtId="3" fontId="6" fillId="4" borderId="1" xfId="0" applyNumberFormat="1" applyFont="1" applyFill="1" applyBorder="1" applyAlignment="1" applyProtection="1">
      <alignment shrinkToFit="1"/>
    </xf>
    <xf numFmtId="3" fontId="6" fillId="4" borderId="1" xfId="0" applyNumberFormat="1" applyFont="1" applyFill="1" applyBorder="1" applyAlignment="1" applyProtection="1">
      <alignment shrinkToFit="1"/>
      <protection locked="0"/>
    </xf>
    <xf numFmtId="0" fontId="6" fillId="4" borderId="1" xfId="0" applyNumberFormat="1" applyFont="1" applyFill="1" applyBorder="1" applyAlignment="1" applyProtection="1">
      <alignment horizontal="right" shrinkToFit="1"/>
    </xf>
    <xf numFmtId="3" fontId="6" fillId="4" borderId="1" xfId="0" applyNumberFormat="1" applyFont="1" applyFill="1" applyBorder="1" applyAlignment="1">
      <alignment horizontal="right"/>
    </xf>
    <xf numFmtId="3" fontId="6" fillId="4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wrapText="1"/>
    </xf>
    <xf numFmtId="2" fontId="6" fillId="4" borderId="1" xfId="0" applyNumberFormat="1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43" fontId="6" fillId="4" borderId="1" xfId="1" applyFont="1" applyFill="1" applyBorder="1" applyAlignment="1" applyProtection="1">
      <alignment horizontal="right" shrinkToFit="1"/>
    </xf>
    <xf numFmtId="2" fontId="6" fillId="4" borderId="1" xfId="0" applyNumberFormat="1" applyFont="1" applyFill="1" applyBorder="1" applyAlignment="1" applyProtection="1">
      <alignment vertical="top" wrapText="1"/>
      <protection locked="0"/>
    </xf>
    <xf numFmtId="43" fontId="6" fillId="4" borderId="1" xfId="1" applyFont="1" applyFill="1" applyBorder="1" applyAlignment="1" applyProtection="1">
      <alignment vertical="top" wrapText="1"/>
      <protection locked="0"/>
    </xf>
    <xf numFmtId="0" fontId="6" fillId="5" borderId="1" xfId="0" applyNumberFormat="1" applyFont="1" applyFill="1" applyBorder="1" applyAlignment="1" applyProtection="1">
      <alignment horizontal="right" vertical="center"/>
    </xf>
    <xf numFmtId="2" fontId="6" fillId="5" borderId="1" xfId="0" applyNumberFormat="1" applyFont="1" applyFill="1" applyBorder="1" applyAlignment="1" applyProtection="1">
      <alignment vertical="top" wrapText="1"/>
    </xf>
    <xf numFmtId="43" fontId="6" fillId="5" borderId="2" xfId="1" applyFont="1" applyFill="1" applyBorder="1" applyAlignment="1" applyProtection="1">
      <alignment wrapText="1"/>
    </xf>
    <xf numFmtId="3" fontId="6" fillId="5" borderId="1" xfId="0" applyNumberFormat="1" applyFont="1" applyFill="1" applyBorder="1" applyAlignment="1" applyProtection="1">
      <alignment horizontal="left" wrapText="1" shrinkToFit="1"/>
    </xf>
    <xf numFmtId="164" fontId="6" fillId="5" borderId="2" xfId="0" applyNumberFormat="1" applyFont="1" applyFill="1" applyBorder="1" applyAlignment="1" applyProtection="1">
      <alignment vertical="top" wrapText="1"/>
    </xf>
    <xf numFmtId="0" fontId="7" fillId="4" borderId="1" xfId="0" applyNumberFormat="1" applyFont="1" applyFill="1" applyBorder="1" applyAlignment="1" applyProtection="1">
      <alignment horizontal="right" vertical="center"/>
    </xf>
    <xf numFmtId="2" fontId="7" fillId="3" borderId="1" xfId="0" applyNumberFormat="1" applyFont="1" applyFill="1" applyBorder="1" applyAlignment="1" applyProtection="1">
      <alignment vertical="top"/>
    </xf>
    <xf numFmtId="0" fontId="14" fillId="0" borderId="0" xfId="0" applyFont="1"/>
    <xf numFmtId="0" fontId="10" fillId="0" borderId="1" xfId="0" applyFont="1" applyFill="1" applyBorder="1" applyAlignment="1">
      <alignment wrapText="1"/>
    </xf>
    <xf numFmtId="3" fontId="7" fillId="4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 applyProtection="1">
      <alignment vertical="top" wrapText="1"/>
    </xf>
    <xf numFmtId="3" fontId="7" fillId="3" borderId="1" xfId="0" applyNumberFormat="1" applyFont="1" applyFill="1" applyBorder="1" applyAlignment="1" applyProtection="1">
      <alignment shrinkToFit="1"/>
    </xf>
    <xf numFmtId="3" fontId="7" fillId="4" borderId="1" xfId="0" applyNumberFormat="1" applyFont="1" applyFill="1" applyBorder="1" applyAlignment="1" applyProtection="1">
      <alignment shrinkToFit="1"/>
    </xf>
    <xf numFmtId="0" fontId="7" fillId="0" borderId="1" xfId="0" applyFont="1" applyFill="1" applyBorder="1"/>
    <xf numFmtId="0" fontId="7" fillId="3" borderId="1" xfId="0" applyFont="1" applyFill="1" applyBorder="1" applyAlignment="1">
      <alignment vertical="center" wrapText="1"/>
    </xf>
    <xf numFmtId="0" fontId="0" fillId="0" borderId="0" xfId="0" applyFont="1"/>
    <xf numFmtId="0" fontId="7" fillId="0" borderId="1" xfId="0" applyFont="1" applyFill="1" applyBorder="1" applyAlignment="1">
      <alignment wrapText="1"/>
    </xf>
    <xf numFmtId="0" fontId="6" fillId="4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 applyProtection="1">
      <alignment horizontal="right" shrinkToFit="1"/>
    </xf>
    <xf numFmtId="3" fontId="7" fillId="0" borderId="1" xfId="0" applyNumberFormat="1" applyFont="1" applyFill="1" applyBorder="1" applyAlignment="1" applyProtection="1">
      <alignment horizontal="right" shrinkToFit="1"/>
    </xf>
    <xf numFmtId="0" fontId="7" fillId="0" borderId="4" xfId="0" applyFont="1" applyBorder="1" applyAlignment="1">
      <alignment vertical="top" wrapText="1"/>
    </xf>
    <xf numFmtId="0" fontId="0" fillId="0" borderId="0" xfId="0"/>
    <xf numFmtId="0" fontId="0" fillId="0" borderId="0" xfId="0" applyFont="1"/>
    <xf numFmtId="0" fontId="7" fillId="0" borderId="4" xfId="0" applyFont="1" applyFill="1" applyBorder="1" applyAlignment="1">
      <alignment vertical="top" wrapText="1"/>
    </xf>
    <xf numFmtId="2" fontId="6" fillId="3" borderId="1" xfId="0" applyNumberFormat="1" applyFont="1" applyFill="1" applyBorder="1" applyAlignment="1" applyProtection="1">
      <alignment vertical="top"/>
    </xf>
    <xf numFmtId="3" fontId="6" fillId="4" borderId="1" xfId="0" applyNumberFormat="1" applyFont="1" applyFill="1" applyBorder="1" applyAlignment="1" applyProtection="1">
      <alignment horizontal="right" shrinkToFit="1"/>
    </xf>
    <xf numFmtId="3" fontId="6" fillId="2" borderId="1" xfId="0" applyNumberFormat="1" applyFont="1" applyFill="1" applyBorder="1" applyAlignment="1" applyProtection="1">
      <alignment horizontal="right" shrinkToFit="1"/>
    </xf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 applyProtection="1">
      <alignment horizontal="right"/>
    </xf>
    <xf numFmtId="3" fontId="7" fillId="0" borderId="1" xfId="0" applyNumberFormat="1" applyFont="1" applyFill="1" applyBorder="1" applyAlignment="1" applyProtection="1">
      <alignment horizontal="right"/>
    </xf>
    <xf numFmtId="3" fontId="7" fillId="4" borderId="1" xfId="0" applyNumberFormat="1" applyFont="1" applyFill="1" applyBorder="1" applyAlignment="1">
      <alignment horizontal="right" shrinkToFit="1"/>
    </xf>
    <xf numFmtId="3" fontId="6" fillId="0" borderId="1" xfId="1" applyNumberFormat="1" applyFont="1" applyBorder="1" applyAlignment="1">
      <alignment horizontal="right"/>
    </xf>
    <xf numFmtId="3" fontId="6" fillId="3" borderId="1" xfId="0" applyNumberFormat="1" applyFont="1" applyFill="1" applyBorder="1" applyAlignment="1" applyProtection="1">
      <alignment horizontal="right" shrinkToFit="1"/>
    </xf>
    <xf numFmtId="3" fontId="7" fillId="3" borderId="1" xfId="0" applyNumberFormat="1" applyFont="1" applyFill="1" applyBorder="1" applyAlignment="1" applyProtection="1">
      <alignment horizontal="right" shrinkToFit="1"/>
    </xf>
    <xf numFmtId="3" fontId="6" fillId="0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6" fillId="4" borderId="1" xfId="0" applyNumberFormat="1" applyFont="1" applyFill="1" applyBorder="1" applyAlignment="1" applyProtection="1">
      <alignment horizontal="right"/>
    </xf>
    <xf numFmtId="3" fontId="6" fillId="0" borderId="1" xfId="0" applyNumberFormat="1" applyFont="1" applyFill="1" applyBorder="1" applyAlignment="1" applyProtection="1">
      <alignment horizontal="right" shrinkToFit="1"/>
    </xf>
    <xf numFmtId="3" fontId="6" fillId="0" borderId="1" xfId="0" applyNumberFormat="1" applyFont="1" applyFill="1" applyBorder="1" applyAlignment="1" applyProtection="1">
      <alignment horizontal="right"/>
    </xf>
    <xf numFmtId="3" fontId="7" fillId="4" borderId="1" xfId="0" applyNumberFormat="1" applyFont="1" applyFill="1" applyBorder="1" applyAlignment="1" applyProtection="1">
      <alignment horizontal="right"/>
    </xf>
    <xf numFmtId="3" fontId="6" fillId="4" borderId="2" xfId="0" applyNumberFormat="1" applyFont="1" applyFill="1" applyBorder="1" applyAlignment="1" applyProtection="1">
      <alignment horizontal="right" shrinkToFit="1"/>
    </xf>
    <xf numFmtId="3" fontId="6" fillId="0" borderId="2" xfId="0" applyNumberFormat="1" applyFont="1" applyFill="1" applyBorder="1" applyAlignment="1" applyProtection="1">
      <alignment horizontal="right" shrinkToFit="1"/>
    </xf>
    <xf numFmtId="3" fontId="7" fillId="0" borderId="3" xfId="0" applyNumberFormat="1" applyFont="1" applyFill="1" applyBorder="1" applyAlignment="1" applyProtection="1">
      <alignment horizontal="right" shrinkToFit="1"/>
    </xf>
    <xf numFmtId="3" fontId="7" fillId="4" borderId="1" xfId="2" applyNumberFormat="1" applyFont="1" applyFill="1" applyBorder="1" applyAlignment="1">
      <alignment horizontal="right" vertical="top" wrapText="1"/>
    </xf>
    <xf numFmtId="3" fontId="7" fillId="3" borderId="1" xfId="2" applyNumberFormat="1" applyFont="1" applyFill="1" applyBorder="1" applyAlignment="1">
      <alignment horizontal="right" vertical="top" wrapText="1"/>
    </xf>
    <xf numFmtId="3" fontId="7" fillId="0" borderId="1" xfId="2" applyNumberFormat="1" applyFont="1" applyBorder="1" applyAlignment="1">
      <alignment horizontal="right" vertical="top" wrapText="1"/>
    </xf>
    <xf numFmtId="3" fontId="7" fillId="0" borderId="3" xfId="0" applyNumberFormat="1" applyFont="1" applyFill="1" applyBorder="1" applyAlignment="1" applyProtection="1">
      <alignment horizontal="right"/>
    </xf>
    <xf numFmtId="3" fontId="6" fillId="3" borderId="1" xfId="0" applyNumberFormat="1" applyFont="1" applyFill="1" applyBorder="1" applyAlignment="1" applyProtection="1">
      <alignment horizontal="right"/>
    </xf>
    <xf numFmtId="3" fontId="7" fillId="3" borderId="1" xfId="0" applyNumberFormat="1" applyFont="1" applyFill="1" applyBorder="1" applyAlignment="1" applyProtection="1">
      <alignment horizontal="right"/>
    </xf>
    <xf numFmtId="3" fontId="7" fillId="3" borderId="1" xfId="0" applyNumberFormat="1" applyFont="1" applyFill="1" applyBorder="1" applyAlignment="1">
      <alignment horizontal="right"/>
    </xf>
    <xf numFmtId="3" fontId="7" fillId="4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166" fontId="6" fillId="2" borderId="1" xfId="1" applyNumberFormat="1" applyFont="1" applyFill="1" applyBorder="1" applyAlignment="1" applyProtection="1">
      <alignment horizontal="center" wrapText="1"/>
    </xf>
    <xf numFmtId="166" fontId="6" fillId="0" borderId="1" xfId="1" applyNumberFormat="1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66" fontId="7" fillId="0" borderId="1" xfId="1" applyNumberFormat="1" applyFont="1" applyFill="1" applyBorder="1" applyAlignment="1">
      <alignment horizontal="center" wrapText="1"/>
    </xf>
    <xf numFmtId="166" fontId="6" fillId="4" borderId="1" xfId="1" applyNumberFormat="1" applyFont="1" applyFill="1" applyBorder="1" applyAlignment="1" applyProtection="1">
      <alignment horizontal="center"/>
    </xf>
    <xf numFmtId="166" fontId="6" fillId="3" borderId="1" xfId="1" applyNumberFormat="1" applyFont="1" applyFill="1" applyBorder="1" applyAlignment="1" applyProtection="1">
      <alignment horizontal="center" wrapText="1"/>
    </xf>
    <xf numFmtId="166" fontId="7" fillId="3" borderId="1" xfId="1" applyNumberFormat="1" applyFont="1" applyFill="1" applyBorder="1" applyAlignment="1" applyProtection="1">
      <alignment horizontal="center" wrapText="1"/>
    </xf>
    <xf numFmtId="166" fontId="6" fillId="0" borderId="1" xfId="1" applyNumberFormat="1" applyFont="1" applyFill="1" applyBorder="1" applyAlignment="1">
      <alignment horizontal="center" wrapText="1"/>
    </xf>
    <xf numFmtId="166" fontId="6" fillId="0" borderId="1" xfId="1" applyNumberFormat="1" applyFont="1" applyFill="1" applyBorder="1" applyAlignment="1" applyProtection="1">
      <alignment horizontal="center" wrapText="1"/>
    </xf>
    <xf numFmtId="166" fontId="7" fillId="0" borderId="1" xfId="1" applyNumberFormat="1" applyFont="1" applyFill="1" applyBorder="1" applyAlignment="1" applyProtection="1">
      <alignment horizontal="center" wrapText="1"/>
    </xf>
    <xf numFmtId="166" fontId="7" fillId="0" borderId="1" xfId="5" applyNumberFormat="1" applyFont="1" applyFill="1" applyBorder="1" applyAlignment="1" applyProtection="1">
      <alignment horizontal="center" wrapText="1"/>
    </xf>
    <xf numFmtId="166" fontId="6" fillId="0" borderId="1" xfId="1" applyNumberFormat="1" applyFont="1" applyBorder="1" applyAlignment="1">
      <alignment horizontal="center" wrapText="1"/>
    </xf>
    <xf numFmtId="166" fontId="6" fillId="3" borderId="1" xfId="5" applyNumberFormat="1" applyFont="1" applyFill="1" applyBorder="1" applyAlignment="1" applyProtection="1">
      <alignment horizontal="center" wrapText="1"/>
    </xf>
    <xf numFmtId="166" fontId="6" fillId="0" borderId="1" xfId="5" applyNumberFormat="1" applyFont="1" applyBorder="1" applyAlignment="1">
      <alignment horizontal="center" wrapText="1"/>
    </xf>
    <xf numFmtId="166" fontId="6" fillId="3" borderId="1" xfId="5" applyNumberFormat="1" applyFont="1" applyFill="1" applyBorder="1" applyAlignment="1">
      <alignment horizontal="center" wrapText="1"/>
    </xf>
    <xf numFmtId="166" fontId="6" fillId="0" borderId="1" xfId="5" applyNumberFormat="1" applyFont="1" applyFill="1" applyBorder="1" applyAlignment="1">
      <alignment horizontal="center" wrapText="1"/>
    </xf>
    <xf numFmtId="166" fontId="7" fillId="3" borderId="1" xfId="5" applyNumberFormat="1" applyFont="1" applyFill="1" applyBorder="1" applyAlignment="1" applyProtection="1">
      <alignment horizontal="center" wrapText="1"/>
    </xf>
    <xf numFmtId="166" fontId="6" fillId="4" borderId="1" xfId="5" applyNumberFormat="1" applyFont="1" applyFill="1" applyBorder="1" applyAlignment="1" applyProtection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6" fillId="0" borderId="1" xfId="1" applyNumberFormat="1" applyFont="1" applyFill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 wrapText="1"/>
    </xf>
    <xf numFmtId="166" fontId="7" fillId="3" borderId="1" xfId="1" applyNumberFormat="1" applyFont="1" applyFill="1" applyBorder="1" applyAlignment="1">
      <alignment horizontal="center"/>
    </xf>
    <xf numFmtId="166" fontId="7" fillId="3" borderId="1" xfId="1" applyNumberFormat="1" applyFont="1" applyFill="1" applyBorder="1" applyAlignment="1" applyProtection="1">
      <alignment horizontal="center"/>
    </xf>
    <xf numFmtId="3" fontId="7" fillId="6" borderId="1" xfId="0" applyNumberFormat="1" applyFont="1" applyFill="1" applyBorder="1" applyAlignment="1">
      <alignment horizontal="right"/>
    </xf>
    <xf numFmtId="3" fontId="7" fillId="6" borderId="1" xfId="0" applyNumberFormat="1" applyFont="1" applyFill="1" applyBorder="1" applyAlignment="1" applyProtection="1">
      <alignment horizontal="right" shrinkToFit="1"/>
    </xf>
    <xf numFmtId="3" fontId="7" fillId="6" borderId="1" xfId="2" applyNumberFormat="1" applyFont="1" applyFill="1" applyBorder="1" applyAlignment="1">
      <alignment horizontal="right" vertical="top" wrapText="1"/>
    </xf>
    <xf numFmtId="2" fontId="7" fillId="6" borderId="1" xfId="0" applyNumberFormat="1" applyFont="1" applyFill="1" applyBorder="1" applyAlignment="1" applyProtection="1">
      <alignment vertical="top"/>
    </xf>
    <xf numFmtId="166" fontId="7" fillId="6" borderId="1" xfId="1" applyNumberFormat="1" applyFont="1" applyFill="1" applyBorder="1" applyAlignment="1" applyProtection="1">
      <alignment horizontal="center"/>
    </xf>
    <xf numFmtId="3" fontId="7" fillId="6" borderId="1" xfId="0" applyNumberFormat="1" applyFont="1" applyFill="1" applyBorder="1" applyAlignment="1" applyProtection="1">
      <alignment horizontal="right"/>
    </xf>
    <xf numFmtId="3" fontId="7" fillId="6" borderId="1" xfId="0" applyNumberFormat="1" applyFont="1" applyFill="1" applyBorder="1" applyAlignment="1">
      <alignment shrinkToFit="1"/>
    </xf>
    <xf numFmtId="3" fontId="7" fillId="6" borderId="1" xfId="0" applyNumberFormat="1" applyFont="1" applyFill="1" applyBorder="1" applyAlignment="1" applyProtection="1">
      <alignment shrinkToFit="1"/>
    </xf>
    <xf numFmtId="0" fontId="0" fillId="6" borderId="0" xfId="0" applyFont="1" applyFill="1"/>
  </cellXfs>
  <cellStyles count="23">
    <cellStyle name="Komma" xfId="1" builtinId="3"/>
    <cellStyle name="Komma 2" xfId="4"/>
    <cellStyle name="Komma 3" xfId="3"/>
    <cellStyle name="Normal" xfId="0" builtinId="0"/>
    <cellStyle name="Normal 2" xfId="7"/>
    <cellStyle name="Normal 2 2" xfId="12"/>
    <cellStyle name="Normal 2 3" xfId="11"/>
    <cellStyle name="Normal 3" xfId="8"/>
    <cellStyle name="Normal 3 2" xfId="13"/>
    <cellStyle name="Normal 4" xfId="6"/>
    <cellStyle name="Normal 4 2" xfId="14"/>
    <cellStyle name="Normal 5" xfId="15"/>
    <cellStyle name="Normal 6" xfId="16"/>
    <cellStyle name="Normal 6 2" xfId="17"/>
    <cellStyle name="Prosent 2" xfId="9"/>
    <cellStyle name="Prosent 2 2" xfId="18"/>
    <cellStyle name="Stil 1" xfId="19"/>
    <cellStyle name="Tusenskille 2" xfId="2"/>
    <cellStyle name="Tusenskille 3" xfId="5"/>
    <cellStyle name="Tusenskille 3 2" xfId="20"/>
    <cellStyle name="Tusenskille 4" xfId="10"/>
    <cellStyle name="Tusenskille 4 2" xfId="21"/>
    <cellStyle name="Tusenskille 5" xfId="22"/>
  </cellStyles>
  <dxfs count="0"/>
  <tableStyles count="0" defaultTableStyle="TableStyleMedium9" defaultPivotStyle="PivotStyleLight16"/>
  <colors>
    <mruColors>
      <color rgb="FF3366FF"/>
      <color rgb="FFCC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276225</xdr:colOff>
          <xdr:row>41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Sola kommune 1">
      <a:dk1>
        <a:sysClr val="windowText" lastClr="000000"/>
      </a:dk1>
      <a:lt1>
        <a:sysClr val="window" lastClr="FFFFFF"/>
      </a:lt1>
      <a:dk2>
        <a:srgbClr val="1F2123"/>
      </a:dk2>
      <a:lt2>
        <a:srgbClr val="DC9E1F"/>
      </a:lt2>
      <a:accent1>
        <a:srgbClr val="7E97AD"/>
      </a:accent1>
      <a:accent2>
        <a:srgbClr val="CC8E60"/>
      </a:accent2>
      <a:accent3>
        <a:srgbClr val="7A6A60"/>
      </a:accent3>
      <a:accent4>
        <a:srgbClr val="B4936D"/>
      </a:accent4>
      <a:accent5>
        <a:srgbClr val="67787B"/>
      </a:accent5>
      <a:accent6>
        <a:srgbClr val="9D936F"/>
      </a:accent6>
      <a:hlink>
        <a:srgbClr val="646464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"/>
  <sheetViews>
    <sheetView showGridLines="0" workbookViewId="0">
      <selection activeCell="P19" sqref="P19"/>
    </sheetView>
  </sheetViews>
  <sheetFormatPr baseColWidth="10" defaultRowHeight="15" x14ac:dyDescent="0.25"/>
  <sheetData/>
  <pageMargins left="0.70866141732283472" right="0.70866141732283472" top="0.78740157480314965" bottom="0.78740157480314965" header="0.31496062992125984" footer="0.31496062992125984"/>
  <pageSetup paperSize="9" scale="78" orientation="landscape" verticalDpi="0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autoPict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13</xdr:col>
                <xdr:colOff>276225</xdr:colOff>
                <xdr:row>41</xdr:row>
                <xdr:rowOff>47625</xdr:rowOff>
              </to>
            </anchor>
          </objectPr>
        </oleObject>
      </mc:Choice>
      <mc:Fallback>
        <oleObject progId="Word.Document.12" shapeId="1025" r:id="rId3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O200"/>
  <sheetViews>
    <sheetView tabSelected="1" workbookViewId="0">
      <pane ySplit="5" topLeftCell="A169" activePane="bottomLeft" state="frozen"/>
      <selection pane="bottomLeft" activeCell="A185" sqref="A185"/>
    </sheetView>
  </sheetViews>
  <sheetFormatPr baseColWidth="10" defaultColWidth="11.42578125" defaultRowHeight="15" x14ac:dyDescent="0.25"/>
  <cols>
    <col min="1" max="1" width="5.140625" style="42" customWidth="1"/>
    <col min="2" max="2" width="48" style="82" customWidth="1"/>
    <col min="3" max="3" width="11.7109375" style="36" bestFit="1" customWidth="1"/>
    <col min="4" max="4" width="11.28515625" style="82" bestFit="1" customWidth="1"/>
    <col min="5" max="5" width="12.140625" style="82" bestFit="1" customWidth="1"/>
    <col min="6" max="8" width="11.7109375" style="82" bestFit="1" customWidth="1"/>
    <col min="16" max="16384" width="11.42578125" style="82"/>
  </cols>
  <sheetData>
    <row r="1" spans="1:15" ht="18.75" x14ac:dyDescent="0.3">
      <c r="A1" s="73" t="s">
        <v>175</v>
      </c>
      <c r="I1" s="82"/>
      <c r="J1" s="82"/>
      <c r="K1" s="82"/>
      <c r="L1" s="82"/>
      <c r="M1" s="82"/>
      <c r="N1" s="82"/>
      <c r="O1" s="82"/>
    </row>
    <row r="2" spans="1:15" s="90" customFormat="1" ht="18.75" x14ac:dyDescent="0.3">
      <c r="A2" s="73"/>
      <c r="C2" s="36"/>
    </row>
    <row r="3" spans="1:15" x14ac:dyDescent="0.25">
      <c r="A3" s="43" t="s">
        <v>48</v>
      </c>
      <c r="F3" s="34"/>
      <c r="I3" s="82"/>
      <c r="J3" s="82"/>
      <c r="K3" s="82"/>
      <c r="L3" s="82"/>
      <c r="M3" s="82"/>
      <c r="N3" s="82"/>
      <c r="O3" s="82"/>
    </row>
    <row r="4" spans="1:15" ht="57.75" x14ac:dyDescent="0.25">
      <c r="A4" s="66"/>
      <c r="B4" s="70"/>
      <c r="C4" s="68" t="s">
        <v>86</v>
      </c>
      <c r="D4" s="69" t="s">
        <v>45</v>
      </c>
      <c r="E4" s="69" t="s">
        <v>31</v>
      </c>
      <c r="F4" s="69" t="s">
        <v>31</v>
      </c>
      <c r="G4" s="69" t="s">
        <v>31</v>
      </c>
      <c r="H4" s="69" t="s">
        <v>31</v>
      </c>
      <c r="I4" s="82"/>
      <c r="J4" s="82"/>
      <c r="K4" s="82"/>
      <c r="L4" s="82"/>
      <c r="M4" s="82"/>
      <c r="N4" s="82"/>
      <c r="O4" s="82"/>
    </row>
    <row r="5" spans="1:15" x14ac:dyDescent="0.25">
      <c r="A5" s="84"/>
      <c r="B5" s="48"/>
      <c r="C5" s="51"/>
      <c r="D5" s="52">
        <v>2015</v>
      </c>
      <c r="E5" s="53">
        <v>2016</v>
      </c>
      <c r="F5" s="53">
        <v>2017</v>
      </c>
      <c r="G5" s="53">
        <v>2018</v>
      </c>
      <c r="H5" s="53">
        <v>2019</v>
      </c>
      <c r="I5" s="82"/>
      <c r="J5" s="82"/>
      <c r="K5" s="82"/>
      <c r="L5" s="82"/>
      <c r="M5" s="82"/>
      <c r="N5" s="82"/>
      <c r="O5" s="82"/>
    </row>
    <row r="6" spans="1:15" x14ac:dyDescent="0.25">
      <c r="A6" s="84">
        <v>1</v>
      </c>
      <c r="B6" s="83" t="s">
        <v>12</v>
      </c>
      <c r="C6" s="41"/>
      <c r="D6" s="26">
        <v>533400</v>
      </c>
      <c r="E6" s="79">
        <v>552300</v>
      </c>
      <c r="F6" s="78">
        <v>555200</v>
      </c>
      <c r="G6" s="78">
        <v>576000</v>
      </c>
      <c r="H6" s="78">
        <v>593000</v>
      </c>
      <c r="I6" s="82"/>
      <c r="J6" s="82"/>
      <c r="K6" s="82"/>
      <c r="L6" s="82"/>
      <c r="M6" s="82"/>
      <c r="N6" s="82"/>
      <c r="O6" s="82"/>
    </row>
    <row r="7" spans="1:15" x14ac:dyDescent="0.25">
      <c r="A7" s="84">
        <f>+A6+1</f>
        <v>2</v>
      </c>
      <c r="B7" s="83" t="s">
        <v>13</v>
      </c>
      <c r="C7" s="41"/>
      <c r="D7" s="26">
        <v>-162600</v>
      </c>
      <c r="E7" s="79">
        <v>-171200</v>
      </c>
      <c r="F7" s="78">
        <v>-175300</v>
      </c>
      <c r="G7" s="78">
        <v>-179500</v>
      </c>
      <c r="H7" s="78">
        <v>-184500</v>
      </c>
      <c r="I7" s="82"/>
      <c r="J7" s="82"/>
      <c r="K7" s="82"/>
      <c r="L7" s="82"/>
      <c r="M7" s="82"/>
      <c r="N7" s="82"/>
      <c r="O7" s="82"/>
    </row>
    <row r="8" spans="1:15" x14ac:dyDescent="0.25">
      <c r="A8" s="84">
        <f>+A7+1</f>
        <v>3</v>
      </c>
      <c r="B8" s="83" t="s">
        <v>46</v>
      </c>
      <c r="C8" s="41"/>
      <c r="D8" s="26">
        <v>928000</v>
      </c>
      <c r="E8" s="79">
        <v>997800</v>
      </c>
      <c r="F8" s="78">
        <v>1021700</v>
      </c>
      <c r="G8" s="78">
        <v>1046400</v>
      </c>
      <c r="H8" s="78">
        <v>1075500</v>
      </c>
      <c r="I8" s="82"/>
      <c r="J8" s="82"/>
      <c r="K8" s="82"/>
      <c r="L8" s="82"/>
      <c r="M8" s="82"/>
      <c r="N8" s="82"/>
      <c r="O8" s="82"/>
    </row>
    <row r="9" spans="1:15" x14ac:dyDescent="0.25">
      <c r="A9" s="84"/>
      <c r="B9" s="48" t="s">
        <v>0</v>
      </c>
      <c r="C9" s="49"/>
      <c r="D9" s="55">
        <f>SUM(D6:D8)</f>
        <v>1298800</v>
      </c>
      <c r="E9" s="55">
        <f>SUM(E6:E8)</f>
        <v>1378900</v>
      </c>
      <c r="F9" s="55">
        <f>SUM(F6:F8)</f>
        <v>1401600</v>
      </c>
      <c r="G9" s="55">
        <f>SUM(G6:G8)</f>
        <v>1442900</v>
      </c>
      <c r="H9" s="55">
        <f>SUM(H6:H8)</f>
        <v>1484000</v>
      </c>
      <c r="I9" s="82"/>
      <c r="J9" s="82"/>
      <c r="K9" s="82"/>
      <c r="L9" s="82"/>
      <c r="M9" s="82"/>
      <c r="N9" s="82"/>
      <c r="O9" s="82"/>
    </row>
    <row r="10" spans="1:15" x14ac:dyDescent="0.25">
      <c r="A10" s="84">
        <f>+A8+1</f>
        <v>4</v>
      </c>
      <c r="B10" s="83" t="s">
        <v>1</v>
      </c>
      <c r="C10" s="41"/>
      <c r="D10" s="26">
        <v>17500</v>
      </c>
      <c r="E10" s="79">
        <v>23600</v>
      </c>
      <c r="F10" s="78">
        <v>24700</v>
      </c>
      <c r="G10" s="78">
        <v>24100</v>
      </c>
      <c r="H10" s="78">
        <v>23100</v>
      </c>
      <c r="I10" s="82"/>
      <c r="J10" s="82"/>
      <c r="K10" s="82"/>
      <c r="L10" s="82"/>
      <c r="M10" s="82"/>
      <c r="N10" s="82"/>
      <c r="O10" s="82"/>
    </row>
    <row r="11" spans="1:15" x14ac:dyDescent="0.25">
      <c r="A11" s="84">
        <f>+A10+1</f>
        <v>5</v>
      </c>
      <c r="B11" s="83" t="s">
        <v>19</v>
      </c>
      <c r="C11" s="41"/>
      <c r="D11" s="26">
        <v>6600</v>
      </c>
      <c r="E11" s="79">
        <v>4200</v>
      </c>
      <c r="F11" s="78">
        <v>4200</v>
      </c>
      <c r="G11" s="78">
        <v>5000</v>
      </c>
      <c r="H11" s="78">
        <v>5800</v>
      </c>
      <c r="I11" s="82"/>
      <c r="J11" s="82"/>
      <c r="K11" s="82"/>
      <c r="L11" s="82"/>
      <c r="M11" s="82"/>
      <c r="N11" s="82"/>
      <c r="O11" s="82"/>
    </row>
    <row r="12" spans="1:15" x14ac:dyDescent="0.25">
      <c r="A12" s="84">
        <f>+A11+1</f>
        <v>6</v>
      </c>
      <c r="B12" s="83" t="s">
        <v>16</v>
      </c>
      <c r="C12" s="41"/>
      <c r="D12" s="26">
        <v>5000</v>
      </c>
      <c r="E12" s="79">
        <v>4500</v>
      </c>
      <c r="F12" s="78">
        <v>3900</v>
      </c>
      <c r="G12" s="78">
        <v>3300</v>
      </c>
      <c r="H12" s="78">
        <v>3700</v>
      </c>
      <c r="I12" s="82"/>
      <c r="J12" s="82"/>
      <c r="K12" s="82"/>
      <c r="L12" s="82"/>
      <c r="M12" s="82"/>
      <c r="N12" s="82"/>
      <c r="O12" s="82"/>
    </row>
    <row r="13" spans="1:15" x14ac:dyDescent="0.25">
      <c r="A13" s="84">
        <f>+A12+1</f>
        <v>7</v>
      </c>
      <c r="B13" s="16" t="s">
        <v>39</v>
      </c>
      <c r="C13" s="37"/>
      <c r="D13" s="4">
        <v>21756</v>
      </c>
      <c r="E13" s="54">
        <v>23748</v>
      </c>
      <c r="F13" s="4">
        <v>23748</v>
      </c>
      <c r="G13" s="4">
        <v>23748</v>
      </c>
      <c r="H13" s="4">
        <v>23748</v>
      </c>
      <c r="I13" s="82"/>
      <c r="J13" s="82"/>
      <c r="K13" s="82"/>
      <c r="L13" s="82"/>
      <c r="M13" s="82"/>
      <c r="N13" s="82"/>
      <c r="O13" s="82"/>
    </row>
    <row r="14" spans="1:15" x14ac:dyDescent="0.25">
      <c r="A14" s="84"/>
      <c r="B14" s="48" t="s">
        <v>2</v>
      </c>
      <c r="C14" s="49"/>
      <c r="D14" s="55">
        <f>SUM(D10:D13)</f>
        <v>50856</v>
      </c>
      <c r="E14" s="55">
        <f>SUM(E10:E13)</f>
        <v>56048</v>
      </c>
      <c r="F14" s="55">
        <f>SUM(F10:F13)</f>
        <v>56548</v>
      </c>
      <c r="G14" s="55">
        <f>SUM(G10:G13)</f>
        <v>56148</v>
      </c>
      <c r="H14" s="55">
        <f>SUM(H10:H13)</f>
        <v>56348</v>
      </c>
      <c r="I14" s="82"/>
      <c r="J14" s="82"/>
      <c r="K14" s="82"/>
      <c r="L14" s="82"/>
      <c r="M14" s="82"/>
      <c r="N14" s="82"/>
      <c r="O14" s="82"/>
    </row>
    <row r="15" spans="1:15" x14ac:dyDescent="0.25">
      <c r="A15" s="84">
        <f>+A13+1</f>
        <v>8</v>
      </c>
      <c r="B15" s="83" t="s">
        <v>17</v>
      </c>
      <c r="C15" s="41"/>
      <c r="D15" s="26">
        <v>43000</v>
      </c>
      <c r="E15" s="79">
        <v>44200</v>
      </c>
      <c r="F15" s="152">
        <v>47200</v>
      </c>
      <c r="G15" s="152">
        <v>44700</v>
      </c>
      <c r="H15" s="152">
        <v>48900</v>
      </c>
      <c r="I15" s="89"/>
      <c r="J15" s="82"/>
      <c r="K15" s="82"/>
      <c r="L15" s="82"/>
      <c r="M15" s="82"/>
      <c r="N15" s="82"/>
      <c r="O15" s="82"/>
    </row>
    <row r="16" spans="1:15" x14ac:dyDescent="0.25">
      <c r="A16" s="84">
        <f t="shared" ref="A16:A25" si="0">+A15+1</f>
        <v>9</v>
      </c>
      <c r="B16" s="83" t="s">
        <v>38</v>
      </c>
      <c r="C16" s="41"/>
      <c r="D16" s="26">
        <v>4622</v>
      </c>
      <c r="E16" s="152">
        <f>19400+1113</f>
        <v>20513</v>
      </c>
      <c r="F16" s="152">
        <f>20200+1385+100</f>
        <v>21685</v>
      </c>
      <c r="G16" s="152">
        <f>46600+1485+100</f>
        <v>48185</v>
      </c>
      <c r="H16" s="152">
        <f>59100+1785+200</f>
        <v>61085</v>
      </c>
      <c r="I16" s="89"/>
      <c r="J16" s="82"/>
      <c r="K16" s="82"/>
      <c r="L16" s="82"/>
      <c r="M16" s="82"/>
      <c r="N16" s="82"/>
      <c r="O16" s="82"/>
    </row>
    <row r="17" spans="1:15" x14ac:dyDescent="0.25">
      <c r="A17" s="84">
        <f t="shared" si="0"/>
        <v>10</v>
      </c>
      <c r="B17" s="83" t="s">
        <v>18</v>
      </c>
      <c r="C17" s="41"/>
      <c r="D17" s="26">
        <v>36900</v>
      </c>
      <c r="E17" s="152">
        <v>33800</v>
      </c>
      <c r="F17" s="152">
        <v>33300</v>
      </c>
      <c r="G17" s="152">
        <v>40900</v>
      </c>
      <c r="H17" s="152">
        <v>39800</v>
      </c>
      <c r="I17" s="89"/>
      <c r="J17" s="82"/>
      <c r="K17" s="82"/>
      <c r="L17" s="82"/>
      <c r="M17" s="82"/>
      <c r="N17" s="82"/>
      <c r="O17" s="82"/>
    </row>
    <row r="18" spans="1:15" x14ac:dyDescent="0.25">
      <c r="A18" s="84">
        <f t="shared" si="0"/>
        <v>11</v>
      </c>
      <c r="B18" s="18" t="s">
        <v>64</v>
      </c>
      <c r="C18" s="38"/>
      <c r="D18" s="4">
        <v>11648</v>
      </c>
      <c r="E18" s="54">
        <v>37000</v>
      </c>
      <c r="F18" s="4">
        <v>37000</v>
      </c>
      <c r="G18" s="4">
        <v>37000</v>
      </c>
      <c r="H18" s="4">
        <v>37000</v>
      </c>
      <c r="I18" s="82"/>
      <c r="J18" s="82"/>
      <c r="K18" s="82"/>
      <c r="L18" s="82"/>
      <c r="M18" s="82"/>
      <c r="N18" s="82"/>
      <c r="O18" s="82"/>
    </row>
    <row r="19" spans="1:15" x14ac:dyDescent="0.25">
      <c r="A19" s="84">
        <f t="shared" si="0"/>
        <v>12</v>
      </c>
      <c r="B19" s="83" t="s">
        <v>63</v>
      </c>
      <c r="C19" s="41"/>
      <c r="D19" s="26">
        <v>6109</v>
      </c>
      <c r="E19" s="79">
        <v>12600</v>
      </c>
      <c r="F19" s="78">
        <v>12600</v>
      </c>
      <c r="G19" s="78">
        <v>12600</v>
      </c>
      <c r="H19" s="78">
        <v>12600</v>
      </c>
      <c r="I19" s="82"/>
      <c r="J19" s="82"/>
      <c r="K19" s="82"/>
      <c r="L19" s="82"/>
      <c r="M19" s="82"/>
      <c r="N19" s="82"/>
      <c r="O19" s="82"/>
    </row>
    <row r="20" spans="1:15" x14ac:dyDescent="0.25">
      <c r="A20" s="84">
        <f t="shared" si="0"/>
        <v>13</v>
      </c>
      <c r="B20" s="18" t="s">
        <v>49</v>
      </c>
      <c r="C20" s="38"/>
      <c r="D20" s="4">
        <v>1600</v>
      </c>
      <c r="E20" s="54">
        <v>1600</v>
      </c>
      <c r="F20" s="4">
        <v>1600</v>
      </c>
      <c r="G20" s="4">
        <v>1600</v>
      </c>
      <c r="H20" s="4">
        <v>1600</v>
      </c>
      <c r="I20" s="82"/>
      <c r="J20" s="82"/>
      <c r="K20" s="82"/>
      <c r="L20" s="82"/>
      <c r="M20" s="82"/>
      <c r="N20" s="82"/>
      <c r="O20" s="82"/>
    </row>
    <row r="21" spans="1:15" x14ac:dyDescent="0.25">
      <c r="A21" s="84">
        <f t="shared" si="0"/>
        <v>14</v>
      </c>
      <c r="B21" s="16" t="s">
        <v>40</v>
      </c>
      <c r="C21" s="37"/>
      <c r="D21" s="4">
        <v>12802</v>
      </c>
      <c r="E21" s="151">
        <v>13411</v>
      </c>
      <c r="F21" s="152">
        <v>13411</v>
      </c>
      <c r="G21" s="152">
        <v>13411</v>
      </c>
      <c r="H21" s="152">
        <v>13411</v>
      </c>
      <c r="I21" s="82"/>
      <c r="J21" s="82"/>
      <c r="K21" s="82"/>
      <c r="L21" s="82"/>
      <c r="M21" s="82"/>
      <c r="N21" s="82"/>
      <c r="O21" s="82"/>
    </row>
    <row r="22" spans="1:15" x14ac:dyDescent="0.25">
      <c r="A22" s="84">
        <f t="shared" si="0"/>
        <v>15</v>
      </c>
      <c r="B22" s="16" t="s">
        <v>123</v>
      </c>
      <c r="C22" s="37"/>
      <c r="D22" s="7">
        <v>2657</v>
      </c>
      <c r="E22" s="54">
        <v>3554</v>
      </c>
      <c r="F22" s="4">
        <v>3554</v>
      </c>
      <c r="G22" s="4">
        <v>3554</v>
      </c>
      <c r="H22" s="4">
        <v>3554</v>
      </c>
      <c r="I22" s="82"/>
      <c r="J22" s="82"/>
      <c r="K22" s="82"/>
      <c r="L22" s="82"/>
      <c r="M22" s="82"/>
      <c r="N22" s="82"/>
      <c r="O22" s="82"/>
    </row>
    <row r="23" spans="1:15" x14ac:dyDescent="0.25">
      <c r="A23" s="84">
        <f t="shared" si="0"/>
        <v>16</v>
      </c>
      <c r="B23" s="16" t="s">
        <v>3</v>
      </c>
      <c r="C23" s="37"/>
      <c r="D23" s="4">
        <v>1296</v>
      </c>
      <c r="E23" s="54">
        <v>1332</v>
      </c>
      <c r="F23" s="4">
        <v>1332</v>
      </c>
      <c r="G23" s="4">
        <v>1332</v>
      </c>
      <c r="H23" s="4">
        <v>1332</v>
      </c>
      <c r="I23" s="82"/>
      <c r="J23" s="82"/>
      <c r="K23" s="82"/>
      <c r="L23" s="82"/>
      <c r="M23" s="82"/>
      <c r="N23" s="82"/>
      <c r="O23" s="82"/>
    </row>
    <row r="24" spans="1:15" x14ac:dyDescent="0.25">
      <c r="A24" s="84">
        <f t="shared" si="0"/>
        <v>17</v>
      </c>
      <c r="B24" s="16" t="s">
        <v>34</v>
      </c>
      <c r="C24" s="37"/>
      <c r="D24" s="4">
        <v>17604</v>
      </c>
      <c r="E24" s="54">
        <v>17677</v>
      </c>
      <c r="F24" s="4">
        <v>17677</v>
      </c>
      <c r="G24" s="4">
        <v>17677</v>
      </c>
      <c r="H24" s="4">
        <v>17677</v>
      </c>
      <c r="I24" s="82"/>
      <c r="J24" s="82"/>
      <c r="K24" s="82"/>
      <c r="L24" s="82"/>
      <c r="M24" s="82"/>
      <c r="N24" s="82"/>
      <c r="O24" s="82"/>
    </row>
    <row r="25" spans="1:15" x14ac:dyDescent="0.25">
      <c r="A25" s="84">
        <f t="shared" si="0"/>
        <v>18</v>
      </c>
      <c r="B25" s="83" t="s">
        <v>35</v>
      </c>
      <c r="C25" s="41"/>
      <c r="D25" s="26">
        <v>8048</v>
      </c>
      <c r="E25" s="79">
        <v>8584</v>
      </c>
      <c r="F25" s="78">
        <v>8592</v>
      </c>
      <c r="G25" s="78">
        <v>8619</v>
      </c>
      <c r="H25" s="78">
        <v>8151</v>
      </c>
      <c r="I25" s="82"/>
      <c r="J25" s="82"/>
      <c r="K25" s="82"/>
      <c r="L25" s="82"/>
      <c r="M25" s="82"/>
      <c r="N25" s="82"/>
      <c r="O25" s="82"/>
    </row>
    <row r="26" spans="1:15" x14ac:dyDescent="0.25">
      <c r="A26" s="84"/>
      <c r="B26" s="48" t="s">
        <v>4</v>
      </c>
      <c r="C26" s="49"/>
      <c r="D26" s="55">
        <f>SUM(D15:D25)</f>
        <v>146286</v>
      </c>
      <c r="E26" s="55">
        <f>SUM(E15:E25)</f>
        <v>194271</v>
      </c>
      <c r="F26" s="55">
        <f>SUM(F15:F25)</f>
        <v>197951</v>
      </c>
      <c r="G26" s="55">
        <f>SUM(G15:G25)</f>
        <v>229578</v>
      </c>
      <c r="H26" s="55">
        <f>SUM(H15:H25)</f>
        <v>245110</v>
      </c>
      <c r="I26" s="82"/>
      <c r="J26" s="82"/>
      <c r="K26" s="82"/>
      <c r="L26" s="82"/>
      <c r="M26" s="82"/>
      <c r="N26" s="82"/>
      <c r="O26" s="82"/>
    </row>
    <row r="27" spans="1:15" x14ac:dyDescent="0.25">
      <c r="A27" s="84">
        <f>+A25+1</f>
        <v>19</v>
      </c>
      <c r="B27" s="83" t="s">
        <v>5</v>
      </c>
      <c r="C27" s="41"/>
      <c r="D27" s="26">
        <v>-7800</v>
      </c>
      <c r="E27" s="79">
        <v>-5500</v>
      </c>
      <c r="F27" s="78">
        <v>-5300</v>
      </c>
      <c r="G27" s="78">
        <v>-5500</v>
      </c>
      <c r="H27" s="78">
        <v>-5600</v>
      </c>
      <c r="I27" s="82"/>
      <c r="J27" s="82"/>
      <c r="K27" s="82"/>
      <c r="L27" s="82"/>
      <c r="M27" s="82"/>
      <c r="N27" s="82"/>
      <c r="O27" s="82"/>
    </row>
    <row r="28" spans="1:15" x14ac:dyDescent="0.25">
      <c r="A28" s="84">
        <f>+A27+1</f>
        <v>20</v>
      </c>
      <c r="B28" s="83" t="s">
        <v>41</v>
      </c>
      <c r="C28" s="41"/>
      <c r="D28" s="26">
        <v>-5000</v>
      </c>
      <c r="E28" s="79">
        <v>-6000</v>
      </c>
      <c r="F28" s="78">
        <v>-7000</v>
      </c>
      <c r="G28" s="78">
        <v>-7000</v>
      </c>
      <c r="H28" s="78">
        <v>-7000</v>
      </c>
      <c r="I28" s="82"/>
      <c r="J28" s="82"/>
      <c r="K28" s="82"/>
      <c r="L28" s="82"/>
      <c r="M28" s="82"/>
      <c r="N28" s="82"/>
      <c r="O28" s="82"/>
    </row>
    <row r="29" spans="1:15" x14ac:dyDescent="0.25">
      <c r="A29" s="84">
        <f>+A28+1</f>
        <v>21</v>
      </c>
      <c r="B29" s="83" t="s">
        <v>42</v>
      </c>
      <c r="C29" s="41"/>
      <c r="D29" s="26">
        <v>-35800</v>
      </c>
      <c r="E29" s="79">
        <v>-37100</v>
      </c>
      <c r="F29" s="78">
        <v>-38000</v>
      </c>
      <c r="G29" s="78">
        <v>-43700</v>
      </c>
      <c r="H29" s="78">
        <v>-48100</v>
      </c>
      <c r="I29" s="82"/>
      <c r="J29" s="82"/>
      <c r="K29" s="82"/>
      <c r="L29" s="82"/>
      <c r="M29" s="82"/>
      <c r="N29" s="82"/>
      <c r="O29" s="82"/>
    </row>
    <row r="30" spans="1:15" x14ac:dyDescent="0.25">
      <c r="A30" s="84">
        <f>+A29+1</f>
        <v>22</v>
      </c>
      <c r="B30" s="83" t="s">
        <v>6</v>
      </c>
      <c r="C30" s="41"/>
      <c r="D30" s="26">
        <v>58900</v>
      </c>
      <c r="E30" s="79">
        <v>62200</v>
      </c>
      <c r="F30" s="78">
        <v>63200</v>
      </c>
      <c r="G30" s="78">
        <v>64000</v>
      </c>
      <c r="H30" s="78">
        <v>65600</v>
      </c>
      <c r="I30" s="89"/>
      <c r="J30" s="82"/>
      <c r="K30" s="82"/>
      <c r="L30" s="82"/>
      <c r="M30" s="82"/>
      <c r="N30" s="82"/>
      <c r="O30" s="82"/>
    </row>
    <row r="31" spans="1:15" x14ac:dyDescent="0.25">
      <c r="A31" s="84"/>
      <c r="B31" s="48" t="s">
        <v>7</v>
      </c>
      <c r="C31" s="49"/>
      <c r="D31" s="55">
        <f>SUM(D26:D30)</f>
        <v>156586</v>
      </c>
      <c r="E31" s="55">
        <f>SUM(E26:E30)</f>
        <v>207871</v>
      </c>
      <c r="F31" s="55">
        <f>SUM(F26:F30)</f>
        <v>210851</v>
      </c>
      <c r="G31" s="55">
        <f>SUM(G26:G30)</f>
        <v>237378</v>
      </c>
      <c r="H31" s="55">
        <f>SUM(H26:H30)</f>
        <v>250010</v>
      </c>
      <c r="I31" s="82"/>
      <c r="J31" s="82"/>
      <c r="K31" s="82"/>
      <c r="L31" s="82"/>
      <c r="M31" s="82"/>
      <c r="N31" s="82"/>
      <c r="O31" s="82"/>
    </row>
    <row r="32" spans="1:15" x14ac:dyDescent="0.25">
      <c r="A32" s="84"/>
      <c r="B32" s="5" t="s">
        <v>11</v>
      </c>
      <c r="C32" s="39"/>
      <c r="D32" s="20"/>
      <c r="E32" s="54"/>
      <c r="F32" s="20"/>
      <c r="G32" s="20"/>
      <c r="H32" s="20"/>
      <c r="I32" s="82"/>
      <c r="J32" s="82"/>
      <c r="K32" s="82"/>
      <c r="L32" s="82"/>
      <c r="M32" s="82"/>
      <c r="N32" s="82"/>
      <c r="O32" s="82"/>
    </row>
    <row r="33" spans="1:15" x14ac:dyDescent="0.25">
      <c r="A33" s="84">
        <f>+A30+1</f>
        <v>23</v>
      </c>
      <c r="B33" s="19" t="s">
        <v>118</v>
      </c>
      <c r="C33" s="40"/>
      <c r="D33" s="4">
        <v>19226</v>
      </c>
      <c r="E33" s="54">
        <v>19680</v>
      </c>
      <c r="F33" s="4">
        <v>19680</v>
      </c>
      <c r="G33" s="4">
        <v>19680</v>
      </c>
      <c r="H33" s="4">
        <v>19680</v>
      </c>
      <c r="I33" s="82"/>
      <c r="J33" s="82"/>
      <c r="K33" s="82"/>
      <c r="L33" s="82"/>
      <c r="M33" s="82"/>
      <c r="N33" s="82"/>
      <c r="O33" s="82"/>
    </row>
    <row r="34" spans="1:15" x14ac:dyDescent="0.25">
      <c r="A34" s="84">
        <f>+A33+1</f>
        <v>24</v>
      </c>
      <c r="B34" s="19" t="s">
        <v>15</v>
      </c>
      <c r="C34" s="40"/>
      <c r="D34" s="4">
        <v>753</v>
      </c>
      <c r="E34" s="54">
        <v>900</v>
      </c>
      <c r="F34" s="6">
        <v>920</v>
      </c>
      <c r="G34" s="6">
        <v>940</v>
      </c>
      <c r="H34" s="6">
        <v>960</v>
      </c>
      <c r="I34" s="82"/>
      <c r="J34" s="82"/>
      <c r="K34" s="82"/>
      <c r="L34" s="82"/>
      <c r="M34" s="82"/>
      <c r="N34" s="82"/>
      <c r="O34" s="82"/>
    </row>
    <row r="35" spans="1:15" x14ac:dyDescent="0.25">
      <c r="A35" s="84">
        <f>+A34+1</f>
        <v>25</v>
      </c>
      <c r="B35" s="16" t="s">
        <v>33</v>
      </c>
      <c r="C35" s="37"/>
      <c r="D35" s="7">
        <v>1746</v>
      </c>
      <c r="E35" s="54">
        <v>1578</v>
      </c>
      <c r="F35" s="7">
        <v>1501</v>
      </c>
      <c r="G35" s="7">
        <v>1414</v>
      </c>
      <c r="H35" s="7">
        <v>1311</v>
      </c>
      <c r="I35" s="82"/>
      <c r="J35" s="82"/>
      <c r="K35" s="82"/>
      <c r="L35" s="82"/>
      <c r="M35" s="82"/>
      <c r="N35" s="82"/>
      <c r="O35" s="82"/>
    </row>
    <row r="36" spans="1:15" x14ac:dyDescent="0.25">
      <c r="A36" s="84">
        <f>+A35+1</f>
        <v>26</v>
      </c>
      <c r="B36" s="16" t="s">
        <v>119</v>
      </c>
      <c r="C36" s="37"/>
      <c r="D36" s="7">
        <v>0</v>
      </c>
      <c r="E36" s="54">
        <v>0</v>
      </c>
      <c r="F36" s="7">
        <v>598</v>
      </c>
      <c r="G36" s="7">
        <v>1167</v>
      </c>
      <c r="H36" s="7">
        <v>1132</v>
      </c>
      <c r="I36" s="82"/>
      <c r="J36" s="82"/>
      <c r="K36" s="82"/>
      <c r="L36" s="82"/>
      <c r="M36" s="82"/>
      <c r="N36" s="82"/>
      <c r="O36" s="82"/>
    </row>
    <row r="37" spans="1:15" x14ac:dyDescent="0.25">
      <c r="A37" s="84">
        <f>+A36+1</f>
        <v>27</v>
      </c>
      <c r="B37" s="16" t="s">
        <v>65</v>
      </c>
      <c r="C37" s="37"/>
      <c r="D37" s="7">
        <v>170</v>
      </c>
      <c r="E37" s="54">
        <v>170</v>
      </c>
      <c r="F37" s="7">
        <v>170</v>
      </c>
      <c r="G37" s="7">
        <v>170</v>
      </c>
      <c r="H37" s="7">
        <v>170</v>
      </c>
      <c r="I37" s="82"/>
      <c r="J37" s="82"/>
      <c r="K37" s="82"/>
      <c r="L37" s="82"/>
      <c r="M37" s="82"/>
      <c r="N37" s="82"/>
      <c r="O37" s="82"/>
    </row>
    <row r="38" spans="1:15" x14ac:dyDescent="0.25">
      <c r="A38" s="84"/>
      <c r="B38" s="64" t="s">
        <v>8</v>
      </c>
      <c r="C38" s="65"/>
      <c r="D38" s="56">
        <f>SUM(D32:D37)</f>
        <v>21895</v>
      </c>
      <c r="E38" s="56">
        <f>SUM(E32:E37)</f>
        <v>22328</v>
      </c>
      <c r="F38" s="56">
        <f>SUM(F32:F37)</f>
        <v>22869</v>
      </c>
      <c r="G38" s="56">
        <f>SUM(G32:G37)</f>
        <v>23371</v>
      </c>
      <c r="H38" s="56">
        <f>SUM(H32:H37)</f>
        <v>23253</v>
      </c>
      <c r="I38" s="82"/>
      <c r="J38" s="82"/>
      <c r="K38" s="82"/>
      <c r="L38" s="82"/>
      <c r="M38" s="82"/>
      <c r="N38" s="82"/>
      <c r="O38" s="82"/>
    </row>
    <row r="39" spans="1:15" x14ac:dyDescent="0.25">
      <c r="A39" s="84"/>
      <c r="B39" s="5" t="s">
        <v>9</v>
      </c>
      <c r="C39" s="39"/>
      <c r="D39" s="8">
        <f>+D9+D14-D31-D38</f>
        <v>1171175</v>
      </c>
      <c r="E39" s="55">
        <f>(E9 +E14)-E31-E38</f>
        <v>1204749</v>
      </c>
      <c r="F39" s="8">
        <f>(F9 +F14)-F31-F38</f>
        <v>1224428</v>
      </c>
      <c r="G39" s="8">
        <f>(G9 +G14)-G31-G38</f>
        <v>1238299</v>
      </c>
      <c r="H39" s="8">
        <f>(H9 +H14)-H31-H38</f>
        <v>1267085</v>
      </c>
      <c r="I39" s="82"/>
      <c r="J39" s="82"/>
      <c r="K39" s="82"/>
      <c r="L39" s="82"/>
      <c r="M39" s="82"/>
      <c r="N39" s="82"/>
      <c r="O39" s="82"/>
    </row>
    <row r="40" spans="1:15" x14ac:dyDescent="0.25">
      <c r="A40" s="84"/>
      <c r="B40" s="48" t="s">
        <v>87</v>
      </c>
      <c r="C40" s="49"/>
      <c r="D40" s="50"/>
      <c r="E40" s="50">
        <f>E39-D39</f>
        <v>33574</v>
      </c>
      <c r="F40" s="50">
        <f>F39-D39</f>
        <v>53253</v>
      </c>
      <c r="G40" s="50">
        <f>G39-D39</f>
        <v>67124</v>
      </c>
      <c r="H40" s="50">
        <f>H39-D39</f>
        <v>95910</v>
      </c>
      <c r="I40" s="82"/>
      <c r="J40" s="82"/>
      <c r="K40" s="82"/>
      <c r="L40" s="82"/>
      <c r="M40" s="82"/>
      <c r="N40" s="82"/>
      <c r="O40" s="82"/>
    </row>
    <row r="41" spans="1:15" ht="57.75" x14ac:dyDescent="0.25">
      <c r="A41" s="66"/>
      <c r="B41" s="67"/>
      <c r="C41" s="68" t="s">
        <v>86</v>
      </c>
      <c r="D41" s="69" t="s">
        <v>45</v>
      </c>
      <c r="E41" s="69" t="s">
        <v>85</v>
      </c>
      <c r="F41" s="69" t="s">
        <v>85</v>
      </c>
      <c r="G41" s="69" t="s">
        <v>85</v>
      </c>
      <c r="H41" s="69" t="s">
        <v>85</v>
      </c>
      <c r="I41" s="82"/>
      <c r="J41" s="82"/>
      <c r="K41" s="82"/>
      <c r="L41" s="82"/>
      <c r="M41" s="82"/>
      <c r="N41" s="82"/>
      <c r="O41" s="82"/>
    </row>
    <row r="42" spans="1:15" ht="28.5" x14ac:dyDescent="0.25">
      <c r="A42" s="84"/>
      <c r="B42" s="48" t="s">
        <v>43</v>
      </c>
      <c r="C42" s="63"/>
      <c r="D42" s="57">
        <v>2015</v>
      </c>
      <c r="E42" s="57">
        <v>2016</v>
      </c>
      <c r="F42" s="57">
        <v>2017</v>
      </c>
      <c r="G42" s="57">
        <v>2018</v>
      </c>
      <c r="H42" s="57">
        <v>2019</v>
      </c>
      <c r="I42" s="82"/>
      <c r="J42" s="82"/>
      <c r="K42" s="82"/>
      <c r="L42" s="82"/>
      <c r="M42" s="82"/>
      <c r="N42" s="82"/>
      <c r="O42" s="82"/>
    </row>
    <row r="43" spans="1:15" s="9" customFormat="1" x14ac:dyDescent="0.25">
      <c r="A43" s="84"/>
      <c r="B43" s="21" t="s">
        <v>75</v>
      </c>
      <c r="C43" s="120"/>
      <c r="D43" s="87"/>
      <c r="E43" s="93"/>
      <c r="F43" s="94"/>
      <c r="G43" s="94"/>
      <c r="H43" s="94"/>
    </row>
    <row r="44" spans="1:15" x14ac:dyDescent="0.25">
      <c r="A44" s="84"/>
      <c r="B44" s="10" t="s">
        <v>69</v>
      </c>
      <c r="C44" s="121"/>
      <c r="D44" s="87">
        <v>15930</v>
      </c>
      <c r="E44" s="58"/>
      <c r="F44" s="95"/>
      <c r="G44" s="96"/>
      <c r="H44" s="96"/>
      <c r="I44" s="82"/>
      <c r="J44" s="82"/>
      <c r="K44" s="82"/>
      <c r="L44" s="82"/>
      <c r="M44" s="82"/>
      <c r="N44" s="82"/>
      <c r="O44" s="82"/>
    </row>
    <row r="45" spans="1:15" s="2" customFormat="1" x14ac:dyDescent="0.25">
      <c r="A45" s="84">
        <f>+A37+1</f>
        <v>28</v>
      </c>
      <c r="B45" s="80" t="s">
        <v>32</v>
      </c>
      <c r="C45" s="122"/>
      <c r="D45" s="32"/>
      <c r="E45" s="75">
        <v>-900</v>
      </c>
      <c r="F45" s="87">
        <v>200</v>
      </c>
      <c r="G45" s="87">
        <v>-900</v>
      </c>
      <c r="H45" s="87">
        <v>400</v>
      </c>
    </row>
    <row r="46" spans="1:15" s="2" customFormat="1" x14ac:dyDescent="0.25">
      <c r="A46" s="84">
        <f>+A45+1</f>
        <v>29</v>
      </c>
      <c r="B46" s="74" t="s">
        <v>130</v>
      </c>
      <c r="C46" s="122"/>
      <c r="D46" s="32"/>
      <c r="E46" s="75">
        <v>1116</v>
      </c>
      <c r="F46" s="87">
        <v>1116</v>
      </c>
      <c r="G46" s="87">
        <v>1116</v>
      </c>
      <c r="H46" s="87">
        <v>1116</v>
      </c>
    </row>
    <row r="47" spans="1:15" s="2" customFormat="1" x14ac:dyDescent="0.25">
      <c r="A47" s="84">
        <f>+A46+1</f>
        <v>30</v>
      </c>
      <c r="B47" s="74" t="s">
        <v>165</v>
      </c>
      <c r="C47" s="122"/>
      <c r="D47" s="32"/>
      <c r="E47" s="75">
        <v>-200</v>
      </c>
      <c r="F47" s="87">
        <v>-200</v>
      </c>
      <c r="G47" s="87">
        <v>-200</v>
      </c>
      <c r="H47" s="87">
        <v>-200</v>
      </c>
    </row>
    <row r="48" spans="1:15" s="2" customFormat="1" ht="30" x14ac:dyDescent="0.25">
      <c r="A48" s="84">
        <f>+A47+1</f>
        <v>31</v>
      </c>
      <c r="B48" s="31" t="s">
        <v>166</v>
      </c>
      <c r="C48" s="123"/>
      <c r="D48" s="97"/>
      <c r="E48" s="98">
        <v>-250</v>
      </c>
      <c r="F48" s="87">
        <v>-250</v>
      </c>
      <c r="G48" s="87">
        <v>-250</v>
      </c>
      <c r="H48" s="87">
        <v>-250</v>
      </c>
    </row>
    <row r="49" spans="1:15" x14ac:dyDescent="0.25">
      <c r="A49" s="84"/>
      <c r="B49" s="11" t="s">
        <v>58</v>
      </c>
      <c r="C49" s="121"/>
      <c r="D49" s="87">
        <v>9990</v>
      </c>
      <c r="E49" s="75"/>
      <c r="F49" s="99"/>
      <c r="G49" s="99"/>
      <c r="H49" s="99"/>
      <c r="I49" s="82"/>
      <c r="J49" s="82"/>
      <c r="K49" s="82"/>
      <c r="L49" s="82"/>
      <c r="M49" s="82"/>
      <c r="N49" s="82"/>
      <c r="O49" s="82"/>
    </row>
    <row r="50" spans="1:15" x14ac:dyDescent="0.25">
      <c r="A50" s="84">
        <f>+A48+1</f>
        <v>32</v>
      </c>
      <c r="B50" s="80" t="s">
        <v>71</v>
      </c>
      <c r="C50" s="124"/>
      <c r="D50" s="32"/>
      <c r="E50" s="75">
        <v>-100</v>
      </c>
      <c r="F50" s="32">
        <v>-100</v>
      </c>
      <c r="G50" s="32">
        <v>-100</v>
      </c>
      <c r="H50" s="32">
        <v>-100</v>
      </c>
      <c r="I50" s="82"/>
      <c r="J50" s="82"/>
      <c r="K50" s="82"/>
      <c r="L50" s="82"/>
      <c r="M50" s="82"/>
      <c r="N50" s="82"/>
      <c r="O50" s="82"/>
    </row>
    <row r="51" spans="1:15" x14ac:dyDescent="0.25">
      <c r="A51" s="84"/>
      <c r="B51" s="10" t="s">
        <v>57</v>
      </c>
      <c r="C51" s="121"/>
      <c r="D51" s="32">
        <v>24639</v>
      </c>
      <c r="E51" s="75"/>
      <c r="F51" s="100"/>
      <c r="G51" s="100"/>
      <c r="H51" s="100"/>
      <c r="I51" s="82"/>
      <c r="J51" s="82"/>
      <c r="K51" s="82"/>
      <c r="L51" s="82"/>
      <c r="M51" s="82"/>
      <c r="N51" s="82"/>
      <c r="O51" s="82"/>
    </row>
    <row r="52" spans="1:15" x14ac:dyDescent="0.25">
      <c r="A52" s="84">
        <f>+A50+1</f>
        <v>33</v>
      </c>
      <c r="B52" s="80" t="s">
        <v>145</v>
      </c>
      <c r="C52" s="122">
        <v>0.5</v>
      </c>
      <c r="D52" s="32"/>
      <c r="E52" s="145">
        <v>200</v>
      </c>
      <c r="F52" s="87">
        <v>983</v>
      </c>
      <c r="G52" s="87">
        <v>983</v>
      </c>
      <c r="H52" s="87">
        <v>983</v>
      </c>
      <c r="I52" s="153" t="s">
        <v>185</v>
      </c>
      <c r="J52" s="82"/>
      <c r="K52" s="82"/>
      <c r="L52" s="82"/>
      <c r="M52" s="82"/>
      <c r="N52" s="82"/>
      <c r="O52" s="82"/>
    </row>
    <row r="53" spans="1:15" x14ac:dyDescent="0.25">
      <c r="A53" s="84">
        <f>+A52+1</f>
        <v>34</v>
      </c>
      <c r="B53" s="80" t="s">
        <v>164</v>
      </c>
      <c r="C53" s="122">
        <v>0.5</v>
      </c>
      <c r="D53" s="32"/>
      <c r="E53" s="75">
        <v>473</v>
      </c>
      <c r="F53" s="87">
        <v>473</v>
      </c>
      <c r="G53" s="87">
        <v>473</v>
      </c>
      <c r="H53" s="87">
        <v>473</v>
      </c>
      <c r="I53" s="82"/>
      <c r="J53" s="82"/>
      <c r="K53" s="82"/>
      <c r="L53" s="82"/>
      <c r="M53" s="82"/>
      <c r="N53" s="82"/>
      <c r="O53" s="82"/>
    </row>
    <row r="54" spans="1:15" s="90" customFormat="1" x14ac:dyDescent="0.25">
      <c r="A54" s="84">
        <f>+A53+1</f>
        <v>35</v>
      </c>
      <c r="B54" s="83" t="s">
        <v>162</v>
      </c>
      <c r="C54" s="122"/>
      <c r="D54" s="97"/>
      <c r="E54" s="86">
        <v>110</v>
      </c>
      <c r="F54" s="101">
        <v>55</v>
      </c>
      <c r="G54" s="101">
        <v>55</v>
      </c>
      <c r="H54" s="101">
        <v>55</v>
      </c>
    </row>
    <row r="55" spans="1:15" s="90" customFormat="1" x14ac:dyDescent="0.25">
      <c r="A55" s="84">
        <f>+A54+1</f>
        <v>36</v>
      </c>
      <c r="B55" s="83" t="s">
        <v>110</v>
      </c>
      <c r="C55" s="122"/>
      <c r="D55" s="97"/>
      <c r="E55" s="86">
        <v>200</v>
      </c>
      <c r="F55" s="101">
        <v>200</v>
      </c>
      <c r="G55" s="101">
        <v>200</v>
      </c>
      <c r="H55" s="101">
        <v>200</v>
      </c>
    </row>
    <row r="56" spans="1:15" x14ac:dyDescent="0.25">
      <c r="A56" s="84">
        <f>+A55+1</f>
        <v>37</v>
      </c>
      <c r="B56" s="83" t="s">
        <v>136</v>
      </c>
      <c r="C56" s="122"/>
      <c r="D56" s="32"/>
      <c r="E56" s="75">
        <v>400</v>
      </c>
      <c r="F56" s="87">
        <v>400</v>
      </c>
      <c r="G56" s="87">
        <v>400</v>
      </c>
      <c r="H56" s="87">
        <v>400</v>
      </c>
      <c r="I56" s="82"/>
      <c r="J56" s="82"/>
      <c r="K56" s="82"/>
      <c r="L56" s="82"/>
      <c r="M56" s="82"/>
      <c r="N56" s="82"/>
      <c r="O56" s="82"/>
    </row>
    <row r="57" spans="1:15" x14ac:dyDescent="0.25">
      <c r="A57" s="84">
        <f>+A56+1</f>
        <v>38</v>
      </c>
      <c r="B57" s="80" t="s">
        <v>137</v>
      </c>
      <c r="C57" s="122"/>
      <c r="D57" s="32"/>
      <c r="E57" s="75">
        <v>156</v>
      </c>
      <c r="F57" s="87">
        <v>340</v>
      </c>
      <c r="G57" s="87">
        <v>475</v>
      </c>
      <c r="H57" s="87">
        <v>503</v>
      </c>
      <c r="I57" s="82"/>
      <c r="J57" s="82"/>
      <c r="K57" s="82"/>
      <c r="L57" s="82"/>
      <c r="M57" s="82"/>
      <c r="N57" s="82"/>
      <c r="O57" s="82"/>
    </row>
    <row r="58" spans="1:15" x14ac:dyDescent="0.25">
      <c r="A58" s="84"/>
      <c r="B58" s="10" t="s">
        <v>56</v>
      </c>
      <c r="C58" s="121"/>
      <c r="D58" s="32">
        <v>11875</v>
      </c>
      <c r="E58" s="75"/>
      <c r="F58" s="102"/>
      <c r="G58" s="102"/>
      <c r="H58" s="102"/>
      <c r="I58" s="82"/>
      <c r="J58" s="82"/>
      <c r="K58" s="82"/>
      <c r="L58" s="82"/>
      <c r="M58" s="82"/>
      <c r="N58" s="82"/>
      <c r="O58" s="82"/>
    </row>
    <row r="59" spans="1:15" s="90" customFormat="1" x14ac:dyDescent="0.25">
      <c r="A59" s="84">
        <f>+A57+1</f>
        <v>39</v>
      </c>
      <c r="B59" s="83" t="s">
        <v>132</v>
      </c>
      <c r="C59" s="122"/>
      <c r="D59" s="97"/>
      <c r="E59" s="86">
        <v>-1750</v>
      </c>
      <c r="F59" s="101">
        <v>-3600</v>
      </c>
      <c r="G59" s="101">
        <v>-3600</v>
      </c>
      <c r="H59" s="101">
        <v>-3600</v>
      </c>
    </row>
    <row r="60" spans="1:15" x14ac:dyDescent="0.25">
      <c r="A60" s="84"/>
      <c r="B60" s="10" t="s">
        <v>55</v>
      </c>
      <c r="C60" s="121"/>
      <c r="D60" s="32">
        <f>0+115-115</f>
        <v>0</v>
      </c>
      <c r="E60" s="75"/>
      <c r="F60" s="96"/>
      <c r="G60" s="96"/>
      <c r="H60" s="96"/>
      <c r="I60" s="82"/>
      <c r="J60" s="82"/>
      <c r="K60" s="82"/>
      <c r="L60" s="82"/>
      <c r="M60" s="82"/>
      <c r="N60" s="82"/>
      <c r="O60" s="82"/>
    </row>
    <row r="61" spans="1:15" x14ac:dyDescent="0.25">
      <c r="A61" s="84">
        <f>+A59+1</f>
        <v>40</v>
      </c>
      <c r="B61" s="27" t="s">
        <v>138</v>
      </c>
      <c r="C61" s="123">
        <v>1</v>
      </c>
      <c r="D61" s="32"/>
      <c r="E61" s="75">
        <v>0</v>
      </c>
      <c r="F61" s="103">
        <v>0</v>
      </c>
      <c r="G61" s="103">
        <v>0</v>
      </c>
      <c r="H61" s="103">
        <v>0</v>
      </c>
      <c r="I61" s="82"/>
      <c r="J61" s="82"/>
      <c r="K61" s="82"/>
      <c r="L61" s="82"/>
      <c r="M61" s="82"/>
      <c r="N61" s="82"/>
      <c r="O61" s="82"/>
    </row>
    <row r="62" spans="1:15" s="9" customFormat="1" x14ac:dyDescent="0.25">
      <c r="A62" s="84"/>
      <c r="B62" s="62" t="s">
        <v>70</v>
      </c>
      <c r="C62" s="125">
        <f t="shared" ref="C62:H62" si="1">SUM(C43:C61)</f>
        <v>2</v>
      </c>
      <c r="D62" s="104">
        <f t="shared" si="1"/>
        <v>62434</v>
      </c>
      <c r="E62" s="104">
        <f t="shared" si="1"/>
        <v>-545</v>
      </c>
      <c r="F62" s="104">
        <f t="shared" si="1"/>
        <v>-383</v>
      </c>
      <c r="G62" s="104">
        <f t="shared" si="1"/>
        <v>-1348</v>
      </c>
      <c r="H62" s="104">
        <f t="shared" si="1"/>
        <v>-20</v>
      </c>
    </row>
    <row r="63" spans="1:15" s="9" customFormat="1" ht="16.5" customHeight="1" x14ac:dyDescent="0.25">
      <c r="A63" s="84"/>
      <c r="B63" s="21" t="s">
        <v>76</v>
      </c>
      <c r="C63" s="120"/>
      <c r="D63" s="96"/>
      <c r="E63" s="104"/>
      <c r="F63" s="96"/>
      <c r="G63" s="96"/>
      <c r="H63" s="96"/>
    </row>
    <row r="64" spans="1:15" s="9" customFormat="1" x14ac:dyDescent="0.25">
      <c r="A64" s="84"/>
      <c r="B64" s="12" t="s">
        <v>54</v>
      </c>
      <c r="C64" s="126"/>
      <c r="D64" s="87">
        <v>21328</v>
      </c>
      <c r="E64" s="75"/>
      <c r="F64" s="105"/>
      <c r="G64" s="105"/>
      <c r="H64" s="105"/>
    </row>
    <row r="65" spans="1:8" s="9" customFormat="1" x14ac:dyDescent="0.25">
      <c r="A65" s="84">
        <f>+A61+1</f>
        <v>41</v>
      </c>
      <c r="B65" s="83" t="s">
        <v>88</v>
      </c>
      <c r="C65" s="122"/>
      <c r="D65" s="97"/>
      <c r="E65" s="86">
        <v>150</v>
      </c>
      <c r="F65" s="101">
        <v>150</v>
      </c>
      <c r="G65" s="101">
        <v>150</v>
      </c>
      <c r="H65" s="101">
        <v>150</v>
      </c>
    </row>
    <row r="66" spans="1:8" s="9" customFormat="1" ht="30" x14ac:dyDescent="0.25">
      <c r="A66" s="84">
        <f>+A65+1</f>
        <v>42</v>
      </c>
      <c r="B66" s="88" t="s">
        <v>142</v>
      </c>
      <c r="C66" s="127">
        <v>-0.2</v>
      </c>
      <c r="D66" s="101"/>
      <c r="E66" s="75">
        <v>-149</v>
      </c>
      <c r="F66" s="101">
        <v>-149</v>
      </c>
      <c r="G66" s="101">
        <v>-149</v>
      </c>
      <c r="H66" s="101">
        <v>-149</v>
      </c>
    </row>
    <row r="67" spans="1:8" s="9" customFormat="1" x14ac:dyDescent="0.25">
      <c r="A67" s="84"/>
      <c r="B67" s="12" t="s">
        <v>79</v>
      </c>
      <c r="C67" s="126"/>
      <c r="D67" s="87">
        <v>273760</v>
      </c>
      <c r="E67" s="75"/>
      <c r="F67" s="105"/>
      <c r="G67" s="105"/>
      <c r="H67" s="105"/>
    </row>
    <row r="68" spans="1:8" s="9" customFormat="1" x14ac:dyDescent="0.25">
      <c r="A68" s="84">
        <f>+A66+1</f>
        <v>43</v>
      </c>
      <c r="B68" s="28" t="s">
        <v>124</v>
      </c>
      <c r="C68" s="124"/>
      <c r="D68" s="29"/>
      <c r="E68" s="75">
        <v>2304</v>
      </c>
      <c r="F68" s="32">
        <v>5555</v>
      </c>
      <c r="G68" s="32">
        <v>7414</v>
      </c>
      <c r="H68" s="32">
        <v>9405</v>
      </c>
    </row>
    <row r="69" spans="1:8" s="9" customFormat="1" x14ac:dyDescent="0.25">
      <c r="A69" s="84">
        <f>+A68+1</f>
        <v>44</v>
      </c>
      <c r="B69" s="35" t="s">
        <v>125</v>
      </c>
      <c r="C69" s="127"/>
      <c r="D69" s="87"/>
      <c r="E69" s="145">
        <v>800</v>
      </c>
      <c r="F69" s="146">
        <v>800</v>
      </c>
      <c r="G69" s="146">
        <v>800</v>
      </c>
      <c r="H69" s="146">
        <v>800</v>
      </c>
    </row>
    <row r="70" spans="1:8" s="9" customFormat="1" x14ac:dyDescent="0.25">
      <c r="A70" s="84">
        <f>+A69+1</f>
        <v>45</v>
      </c>
      <c r="B70" s="28" t="s">
        <v>126</v>
      </c>
      <c r="C70" s="124"/>
      <c r="D70" s="29"/>
      <c r="E70" s="75">
        <v>-412</v>
      </c>
      <c r="F70" s="32">
        <v>-412</v>
      </c>
      <c r="G70" s="32">
        <v>-412</v>
      </c>
      <c r="H70" s="32">
        <v>-412</v>
      </c>
    </row>
    <row r="71" spans="1:8" s="9" customFormat="1" x14ac:dyDescent="0.25">
      <c r="A71" s="84">
        <f>A70+1</f>
        <v>46</v>
      </c>
      <c r="B71" s="83" t="s">
        <v>133</v>
      </c>
      <c r="C71" s="122"/>
      <c r="D71" s="97"/>
      <c r="E71" s="86">
        <v>360</v>
      </c>
      <c r="F71" s="101">
        <v>900</v>
      </c>
      <c r="G71" s="101">
        <v>900</v>
      </c>
      <c r="H71" s="101">
        <v>900</v>
      </c>
    </row>
    <row r="72" spans="1:8" s="9" customFormat="1" x14ac:dyDescent="0.25">
      <c r="A72" s="84">
        <f>A71+1</f>
        <v>47</v>
      </c>
      <c r="B72" s="28" t="s">
        <v>127</v>
      </c>
      <c r="C72" s="124"/>
      <c r="D72" s="29"/>
      <c r="E72" s="75">
        <v>1000</v>
      </c>
      <c r="F72" s="32">
        <v>1000</v>
      </c>
      <c r="G72" s="32">
        <v>1000</v>
      </c>
      <c r="H72" s="32">
        <v>1000</v>
      </c>
    </row>
    <row r="73" spans="1:8" s="9" customFormat="1" x14ac:dyDescent="0.25">
      <c r="A73" s="84"/>
      <c r="B73" s="15" t="s">
        <v>21</v>
      </c>
      <c r="C73" s="128"/>
      <c r="D73" s="29">
        <v>7604</v>
      </c>
      <c r="E73" s="58"/>
      <c r="F73" s="102"/>
      <c r="G73" s="102"/>
      <c r="H73" s="102"/>
    </row>
    <row r="74" spans="1:8" s="9" customFormat="1" x14ac:dyDescent="0.25">
      <c r="A74" s="84"/>
      <c r="B74" s="22" t="s">
        <v>20</v>
      </c>
      <c r="C74" s="129"/>
      <c r="D74" s="97">
        <v>7238</v>
      </c>
      <c r="E74" s="104"/>
      <c r="F74" s="106"/>
      <c r="G74" s="106"/>
      <c r="H74" s="106"/>
    </row>
    <row r="75" spans="1:8" s="9" customFormat="1" x14ac:dyDescent="0.25">
      <c r="A75" s="84"/>
      <c r="B75" s="22" t="s">
        <v>80</v>
      </c>
      <c r="C75" s="129"/>
      <c r="D75" s="97">
        <v>237733</v>
      </c>
      <c r="E75" s="104"/>
      <c r="F75" s="106"/>
      <c r="G75" s="106"/>
      <c r="H75" s="106"/>
    </row>
    <row r="76" spans="1:8" s="9" customFormat="1" x14ac:dyDescent="0.25">
      <c r="A76" s="84">
        <f>A72+1</f>
        <v>48</v>
      </c>
      <c r="B76" s="16" t="s">
        <v>37</v>
      </c>
      <c r="C76" s="130"/>
      <c r="D76" s="87"/>
      <c r="E76" s="86">
        <v>3000</v>
      </c>
      <c r="F76" s="87">
        <v>3000</v>
      </c>
      <c r="G76" s="87">
        <v>3000</v>
      </c>
      <c r="H76" s="87">
        <v>3000</v>
      </c>
    </row>
    <row r="77" spans="1:8" s="9" customFormat="1" ht="30" x14ac:dyDescent="0.25">
      <c r="A77" s="84">
        <f>A76+1</f>
        <v>49</v>
      </c>
      <c r="B77" s="83" t="s">
        <v>167</v>
      </c>
      <c r="C77" s="122"/>
      <c r="D77" s="97"/>
      <c r="E77" s="86">
        <v>2800</v>
      </c>
      <c r="F77" s="101">
        <v>2800</v>
      </c>
      <c r="G77" s="101">
        <v>2800</v>
      </c>
      <c r="H77" s="101">
        <v>2800</v>
      </c>
    </row>
    <row r="78" spans="1:8" s="9" customFormat="1" x14ac:dyDescent="0.25">
      <c r="A78" s="84">
        <f>+A77+1</f>
        <v>50</v>
      </c>
      <c r="B78" s="83" t="s">
        <v>139</v>
      </c>
      <c r="C78" s="122"/>
      <c r="D78" s="97"/>
      <c r="E78" s="86">
        <v>-610</v>
      </c>
      <c r="F78" s="101">
        <v>-610</v>
      </c>
      <c r="G78" s="101">
        <v>-610</v>
      </c>
      <c r="H78" s="101">
        <v>-610</v>
      </c>
    </row>
    <row r="79" spans="1:8" s="9" customFormat="1" x14ac:dyDescent="0.25">
      <c r="A79" s="84">
        <f>+A78+1</f>
        <v>51</v>
      </c>
      <c r="B79" s="16" t="s">
        <v>68</v>
      </c>
      <c r="C79" s="130"/>
      <c r="D79" s="87"/>
      <c r="E79" s="86">
        <v>7800</v>
      </c>
      <c r="F79" s="87">
        <v>18398</v>
      </c>
      <c r="G79" s="87">
        <v>23698</v>
      </c>
      <c r="H79" s="87">
        <v>28998</v>
      </c>
    </row>
    <row r="80" spans="1:8" s="33" customFormat="1" ht="13.5" customHeight="1" x14ac:dyDescent="0.25">
      <c r="A80" s="84">
        <f>+A79+1</f>
        <v>52</v>
      </c>
      <c r="B80" s="16" t="s">
        <v>113</v>
      </c>
      <c r="C80" s="130"/>
      <c r="D80" s="87"/>
      <c r="E80" s="86">
        <v>620</v>
      </c>
      <c r="F80" s="87">
        <v>620</v>
      </c>
      <c r="G80" s="87">
        <v>620</v>
      </c>
      <c r="H80" s="87">
        <v>620</v>
      </c>
    </row>
    <row r="81" spans="1:8" s="33" customFormat="1" x14ac:dyDescent="0.25">
      <c r="A81" s="84">
        <f>+A80+1</f>
        <v>53</v>
      </c>
      <c r="B81" s="16" t="s">
        <v>144</v>
      </c>
      <c r="C81" s="131"/>
      <c r="D81" s="87"/>
      <c r="E81" s="86">
        <v>800</v>
      </c>
      <c r="F81" s="97">
        <v>400</v>
      </c>
      <c r="G81" s="97">
        <v>0</v>
      </c>
      <c r="H81" s="97">
        <v>0</v>
      </c>
    </row>
    <row r="82" spans="1:8" s="33" customFormat="1" x14ac:dyDescent="0.25">
      <c r="A82" s="84">
        <f>+A81+1</f>
        <v>54</v>
      </c>
      <c r="B82" s="16" t="s">
        <v>95</v>
      </c>
      <c r="C82" s="131"/>
      <c r="D82" s="87"/>
      <c r="E82" s="86">
        <v>320</v>
      </c>
      <c r="F82" s="101">
        <v>320</v>
      </c>
      <c r="G82" s="101">
        <v>320</v>
      </c>
      <c r="H82" s="101">
        <v>320</v>
      </c>
    </row>
    <row r="83" spans="1:8" s="9" customFormat="1" ht="16.5" customHeight="1" x14ac:dyDescent="0.25">
      <c r="A83" s="84"/>
      <c r="B83" s="23" t="s">
        <v>14</v>
      </c>
      <c r="C83" s="132"/>
      <c r="D83" s="97">
        <v>28236</v>
      </c>
      <c r="E83" s="104"/>
      <c r="F83" s="96"/>
      <c r="G83" s="96"/>
      <c r="H83" s="96"/>
    </row>
    <row r="84" spans="1:8" s="9" customFormat="1" x14ac:dyDescent="0.25">
      <c r="A84" s="84"/>
      <c r="B84" s="22" t="s">
        <v>22</v>
      </c>
      <c r="C84" s="129"/>
      <c r="D84" s="97">
        <v>17075</v>
      </c>
      <c r="E84" s="104"/>
      <c r="F84" s="106"/>
      <c r="G84" s="106"/>
      <c r="H84" s="106"/>
    </row>
    <row r="85" spans="1:8" s="9" customFormat="1" x14ac:dyDescent="0.25">
      <c r="A85" s="84">
        <f>+A82+1</f>
        <v>55</v>
      </c>
      <c r="B85" s="16" t="s">
        <v>168</v>
      </c>
      <c r="C85" s="130">
        <v>1.5</v>
      </c>
      <c r="D85" s="97"/>
      <c r="E85" s="107">
        <v>861</v>
      </c>
      <c r="F85" s="97">
        <v>1861</v>
      </c>
      <c r="G85" s="97">
        <v>1861</v>
      </c>
      <c r="H85" s="97">
        <v>1861</v>
      </c>
    </row>
    <row r="86" spans="1:8" s="33" customFormat="1" x14ac:dyDescent="0.25">
      <c r="A86" s="84"/>
      <c r="B86" s="77" t="s">
        <v>53</v>
      </c>
      <c r="C86" s="133"/>
      <c r="D86" s="87">
        <v>6551</v>
      </c>
      <c r="E86" s="108"/>
      <c r="F86" s="109"/>
      <c r="G86" s="109"/>
      <c r="H86" s="109"/>
    </row>
    <row r="87" spans="1:8" s="33" customFormat="1" x14ac:dyDescent="0.25">
      <c r="A87" s="84">
        <f>+A85+1</f>
        <v>56</v>
      </c>
      <c r="B87" s="88" t="s">
        <v>99</v>
      </c>
      <c r="C87" s="133"/>
      <c r="D87" s="110"/>
      <c r="E87" s="111">
        <v>0</v>
      </c>
      <c r="F87" s="112">
        <v>100</v>
      </c>
      <c r="G87" s="112">
        <v>300</v>
      </c>
      <c r="H87" s="112">
        <v>300</v>
      </c>
    </row>
    <row r="88" spans="1:8" s="33" customFormat="1" x14ac:dyDescent="0.25">
      <c r="A88" s="84">
        <f>A87+1</f>
        <v>57</v>
      </c>
      <c r="B88" s="91" t="s">
        <v>128</v>
      </c>
      <c r="C88" s="133"/>
      <c r="D88" s="110"/>
      <c r="E88" s="111">
        <v>250</v>
      </c>
      <c r="F88" s="113">
        <v>350</v>
      </c>
      <c r="G88" s="113">
        <v>450</v>
      </c>
      <c r="H88" s="113">
        <v>450</v>
      </c>
    </row>
    <row r="89" spans="1:8" s="33" customFormat="1" x14ac:dyDescent="0.25">
      <c r="A89" s="84">
        <f>A88+1</f>
        <v>58</v>
      </c>
      <c r="B89" s="91" t="s">
        <v>100</v>
      </c>
      <c r="C89" s="133"/>
      <c r="D89" s="110"/>
      <c r="E89" s="111">
        <v>0</v>
      </c>
      <c r="F89" s="113">
        <v>250</v>
      </c>
      <c r="G89" s="113">
        <v>250</v>
      </c>
      <c r="H89" s="113">
        <v>250</v>
      </c>
    </row>
    <row r="90" spans="1:8" s="33" customFormat="1" x14ac:dyDescent="0.25">
      <c r="A90" s="84">
        <f>A89+1</f>
        <v>59</v>
      </c>
      <c r="B90" s="91" t="s">
        <v>140</v>
      </c>
      <c r="C90" s="133"/>
      <c r="D90" s="110"/>
      <c r="E90" s="111">
        <v>170</v>
      </c>
      <c r="F90" s="113">
        <v>180</v>
      </c>
      <c r="G90" s="113">
        <v>200</v>
      </c>
      <c r="H90" s="113">
        <v>250</v>
      </c>
    </row>
    <row r="91" spans="1:8" s="33" customFormat="1" x14ac:dyDescent="0.25">
      <c r="A91" s="84"/>
      <c r="B91" s="15" t="s">
        <v>23</v>
      </c>
      <c r="C91" s="134"/>
      <c r="D91" s="97">
        <v>11524</v>
      </c>
      <c r="E91" s="104"/>
      <c r="F91" s="96"/>
      <c r="G91" s="96"/>
      <c r="H91" s="96"/>
    </row>
    <row r="92" spans="1:8" s="33" customFormat="1" x14ac:dyDescent="0.25">
      <c r="A92" s="84">
        <f>+A90+1</f>
        <v>60</v>
      </c>
      <c r="B92" s="31" t="s">
        <v>129</v>
      </c>
      <c r="C92" s="123"/>
      <c r="D92" s="97"/>
      <c r="E92" s="98">
        <v>150</v>
      </c>
      <c r="F92" s="87">
        <v>150</v>
      </c>
      <c r="G92" s="87">
        <v>150</v>
      </c>
      <c r="H92" s="87">
        <v>150</v>
      </c>
    </row>
    <row r="93" spans="1:8" s="33" customFormat="1" ht="30" x14ac:dyDescent="0.25">
      <c r="A93" s="84">
        <f>+A92+1</f>
        <v>61</v>
      </c>
      <c r="B93" s="31" t="s">
        <v>151</v>
      </c>
      <c r="C93" s="123"/>
      <c r="D93" s="97"/>
      <c r="E93" s="98">
        <v>100</v>
      </c>
      <c r="F93" s="87">
        <v>100</v>
      </c>
      <c r="G93" s="87">
        <v>100</v>
      </c>
      <c r="H93" s="87">
        <v>100</v>
      </c>
    </row>
    <row r="94" spans="1:8" s="33" customFormat="1" x14ac:dyDescent="0.25">
      <c r="A94" s="84">
        <f>+A93+1</f>
        <v>62</v>
      </c>
      <c r="B94" s="31" t="s">
        <v>131</v>
      </c>
      <c r="C94" s="123"/>
      <c r="D94" s="97"/>
      <c r="E94" s="98">
        <v>100</v>
      </c>
      <c r="F94" s="87">
        <v>100</v>
      </c>
      <c r="G94" s="87">
        <v>100</v>
      </c>
      <c r="H94" s="87">
        <v>100</v>
      </c>
    </row>
    <row r="95" spans="1:8" s="33" customFormat="1" x14ac:dyDescent="0.25">
      <c r="A95" s="84"/>
      <c r="B95" s="24" t="s">
        <v>81</v>
      </c>
      <c r="C95" s="135"/>
      <c r="D95" s="114">
        <v>6112</v>
      </c>
      <c r="E95" s="104"/>
      <c r="F95" s="115"/>
      <c r="G95" s="115"/>
      <c r="H95" s="115"/>
    </row>
    <row r="96" spans="1:8" s="33" customFormat="1" x14ac:dyDescent="0.25">
      <c r="A96" s="84"/>
      <c r="B96" s="15" t="s">
        <v>82</v>
      </c>
      <c r="C96" s="136"/>
      <c r="D96" s="97">
        <v>8929</v>
      </c>
      <c r="E96" s="104"/>
      <c r="F96" s="96"/>
      <c r="G96" s="96"/>
      <c r="H96" s="96"/>
    </row>
    <row r="97" spans="1:15" s="33" customFormat="1" x14ac:dyDescent="0.25">
      <c r="A97" s="84">
        <f>+A94+1</f>
        <v>63</v>
      </c>
      <c r="B97" s="17" t="s">
        <v>73</v>
      </c>
      <c r="C97" s="137"/>
      <c r="D97" s="87"/>
      <c r="E97" s="86">
        <v>0</v>
      </c>
      <c r="F97" s="87">
        <v>100</v>
      </c>
      <c r="G97" s="87">
        <v>100</v>
      </c>
      <c r="H97" s="87">
        <v>100</v>
      </c>
    </row>
    <row r="98" spans="1:15" s="33" customFormat="1" ht="30" x14ac:dyDescent="0.25">
      <c r="A98" s="84">
        <f>+A97+1</f>
        <v>64</v>
      </c>
      <c r="B98" s="88" t="s">
        <v>141</v>
      </c>
      <c r="C98" s="137">
        <v>0.2</v>
      </c>
      <c r="D98" s="110"/>
      <c r="E98" s="111">
        <v>149</v>
      </c>
      <c r="F98" s="113">
        <v>149</v>
      </c>
      <c r="G98" s="113">
        <v>149</v>
      </c>
      <c r="H98" s="113">
        <v>149</v>
      </c>
    </row>
    <row r="99" spans="1:15" s="33" customFormat="1" x14ac:dyDescent="0.25">
      <c r="A99" s="84">
        <f>+A98+1</f>
        <v>65</v>
      </c>
      <c r="B99" s="88" t="s">
        <v>169</v>
      </c>
      <c r="C99" s="137"/>
      <c r="D99" s="110"/>
      <c r="E99" s="147">
        <v>0</v>
      </c>
      <c r="F99" s="147">
        <v>0</v>
      </c>
      <c r="G99" s="147">
        <v>0</v>
      </c>
      <c r="H99" s="147">
        <v>0</v>
      </c>
    </row>
    <row r="100" spans="1:15" s="33" customFormat="1" x14ac:dyDescent="0.25">
      <c r="A100" s="84">
        <f>+A99+1</f>
        <v>66</v>
      </c>
      <c r="B100" s="88" t="s">
        <v>143</v>
      </c>
      <c r="C100" s="137"/>
      <c r="D100" s="110"/>
      <c r="E100" s="111">
        <v>-100</v>
      </c>
      <c r="F100" s="113">
        <v>-100</v>
      </c>
      <c r="G100" s="113">
        <v>-100</v>
      </c>
      <c r="H100" s="113">
        <v>-100</v>
      </c>
    </row>
    <row r="101" spans="1:15" s="33" customFormat="1" x14ac:dyDescent="0.25">
      <c r="A101" s="84"/>
      <c r="B101" s="62" t="s">
        <v>89</v>
      </c>
      <c r="C101" s="138">
        <f t="shared" ref="C101:H101" si="2">SUM(C63:C100)</f>
        <v>1.5</v>
      </c>
      <c r="D101" s="104">
        <f t="shared" si="2"/>
        <v>626090</v>
      </c>
      <c r="E101" s="104">
        <f t="shared" si="2"/>
        <v>20463</v>
      </c>
      <c r="F101" s="104">
        <f t="shared" si="2"/>
        <v>36012</v>
      </c>
      <c r="G101" s="104">
        <f t="shared" si="2"/>
        <v>43091</v>
      </c>
      <c r="H101" s="104">
        <f t="shared" si="2"/>
        <v>50432</v>
      </c>
    </row>
    <row r="102" spans="1:15" s="9" customFormat="1" x14ac:dyDescent="0.25">
      <c r="A102" s="84"/>
      <c r="B102" s="44" t="s">
        <v>77</v>
      </c>
      <c r="C102" s="139"/>
      <c r="D102" s="96"/>
      <c r="E102" s="107"/>
      <c r="F102" s="103"/>
      <c r="G102" s="103"/>
      <c r="H102" s="103"/>
    </row>
    <row r="103" spans="1:15" s="1" customFormat="1" x14ac:dyDescent="0.25">
      <c r="A103" s="84"/>
      <c r="B103" s="12" t="s">
        <v>52</v>
      </c>
      <c r="C103" s="126"/>
      <c r="D103" s="87">
        <v>15139</v>
      </c>
      <c r="E103" s="93"/>
      <c r="F103" s="100"/>
      <c r="G103" s="100"/>
      <c r="H103" s="100"/>
    </row>
    <row r="104" spans="1:15" x14ac:dyDescent="0.25">
      <c r="A104" s="84">
        <f>+A100+1</f>
        <v>67</v>
      </c>
      <c r="B104" s="27" t="s">
        <v>146</v>
      </c>
      <c r="C104" s="123"/>
      <c r="D104" s="97"/>
      <c r="E104" s="107">
        <v>-685</v>
      </c>
      <c r="F104" s="116">
        <v>-1735</v>
      </c>
      <c r="G104" s="116">
        <v>-3635</v>
      </c>
      <c r="H104" s="116">
        <v>-5335</v>
      </c>
      <c r="I104" s="82"/>
      <c r="J104" s="82"/>
      <c r="K104" s="82"/>
      <c r="L104" s="82"/>
      <c r="M104" s="82"/>
      <c r="N104" s="82"/>
      <c r="O104" s="82"/>
    </row>
    <row r="105" spans="1:15" x14ac:dyDescent="0.25">
      <c r="A105" s="84">
        <f t="shared" ref="A105:A111" si="3">+A104+1</f>
        <v>68</v>
      </c>
      <c r="B105" s="27" t="s">
        <v>62</v>
      </c>
      <c r="C105" s="123"/>
      <c r="D105" s="97"/>
      <c r="E105" s="107">
        <v>-250</v>
      </c>
      <c r="F105" s="116">
        <v>80</v>
      </c>
      <c r="G105" s="116">
        <v>-40</v>
      </c>
      <c r="H105" s="116">
        <v>-250</v>
      </c>
      <c r="I105" s="82"/>
      <c r="J105" s="82"/>
      <c r="K105" s="82"/>
      <c r="L105" s="82"/>
      <c r="M105" s="82"/>
      <c r="N105" s="82"/>
      <c r="O105" s="82"/>
    </row>
    <row r="106" spans="1:15" x14ac:dyDescent="0.25">
      <c r="A106" s="84">
        <f t="shared" si="3"/>
        <v>69</v>
      </c>
      <c r="B106" s="30" t="s">
        <v>36</v>
      </c>
      <c r="C106" s="139"/>
      <c r="D106" s="97"/>
      <c r="E106" s="107">
        <v>0</v>
      </c>
      <c r="F106" s="103">
        <v>0</v>
      </c>
      <c r="G106" s="103">
        <v>0</v>
      </c>
      <c r="H106" s="103">
        <v>15000</v>
      </c>
      <c r="I106" s="82"/>
      <c r="J106" s="82"/>
      <c r="K106" s="82"/>
      <c r="L106" s="82"/>
      <c r="M106" s="82"/>
      <c r="N106" s="82"/>
      <c r="O106" s="82"/>
    </row>
    <row r="107" spans="1:15" s="9" customFormat="1" x14ac:dyDescent="0.25">
      <c r="A107" s="84">
        <f t="shared" si="3"/>
        <v>70</v>
      </c>
      <c r="B107" s="27" t="s">
        <v>117</v>
      </c>
      <c r="C107" s="123"/>
      <c r="D107" s="97"/>
      <c r="E107" s="107">
        <v>407</v>
      </c>
      <c r="F107" s="116">
        <v>637</v>
      </c>
      <c r="G107" s="116">
        <v>870</v>
      </c>
      <c r="H107" s="116">
        <v>1120</v>
      </c>
    </row>
    <row r="108" spans="1:15" s="9" customFormat="1" x14ac:dyDescent="0.25">
      <c r="A108" s="84">
        <f t="shared" si="3"/>
        <v>71</v>
      </c>
      <c r="B108" s="27" t="s">
        <v>72</v>
      </c>
      <c r="C108" s="123"/>
      <c r="D108" s="97"/>
      <c r="E108" s="107">
        <v>175</v>
      </c>
      <c r="F108" s="116">
        <v>175</v>
      </c>
      <c r="G108" s="116">
        <v>175</v>
      </c>
      <c r="H108" s="116">
        <v>175</v>
      </c>
    </row>
    <row r="109" spans="1:15" s="9" customFormat="1" x14ac:dyDescent="0.25">
      <c r="A109" s="84">
        <f t="shared" si="3"/>
        <v>72</v>
      </c>
      <c r="B109" s="27" t="s">
        <v>67</v>
      </c>
      <c r="C109" s="123"/>
      <c r="D109" s="87"/>
      <c r="E109" s="86">
        <v>0</v>
      </c>
      <c r="F109" s="101">
        <v>0</v>
      </c>
      <c r="G109" s="101">
        <v>-650</v>
      </c>
      <c r="H109" s="101">
        <v>-650</v>
      </c>
    </row>
    <row r="110" spans="1:15" s="9" customFormat="1" x14ac:dyDescent="0.25">
      <c r="A110" s="84">
        <f t="shared" si="3"/>
        <v>73</v>
      </c>
      <c r="B110" s="30" t="s">
        <v>120</v>
      </c>
      <c r="C110" s="139"/>
      <c r="D110" s="97"/>
      <c r="E110" s="107">
        <v>0</v>
      </c>
      <c r="F110" s="103">
        <v>300</v>
      </c>
      <c r="G110" s="103">
        <v>300</v>
      </c>
      <c r="H110" s="103">
        <v>300</v>
      </c>
    </row>
    <row r="111" spans="1:15" s="9" customFormat="1" x14ac:dyDescent="0.25">
      <c r="A111" s="84">
        <f t="shared" si="3"/>
        <v>74</v>
      </c>
      <c r="B111" s="27" t="s">
        <v>96</v>
      </c>
      <c r="C111" s="123"/>
      <c r="D111" s="97"/>
      <c r="E111" s="107">
        <v>170</v>
      </c>
      <c r="F111" s="116">
        <v>180</v>
      </c>
      <c r="G111" s="116">
        <v>190</v>
      </c>
      <c r="H111" s="116">
        <v>200</v>
      </c>
    </row>
    <row r="112" spans="1:15" s="9" customFormat="1" ht="30" x14ac:dyDescent="0.25">
      <c r="A112" s="84">
        <f>+A111+1</f>
        <v>75</v>
      </c>
      <c r="B112" s="31" t="s">
        <v>97</v>
      </c>
      <c r="C112" s="123"/>
      <c r="D112" s="97"/>
      <c r="E112" s="107">
        <v>300</v>
      </c>
      <c r="F112" s="116">
        <v>300</v>
      </c>
      <c r="G112" s="116">
        <v>300</v>
      </c>
      <c r="H112" s="116">
        <v>300</v>
      </c>
    </row>
    <row r="113" spans="1:8" s="9" customFormat="1" x14ac:dyDescent="0.25">
      <c r="A113" s="84">
        <f>+A112+1</f>
        <v>76</v>
      </c>
      <c r="B113" s="27" t="s">
        <v>147</v>
      </c>
      <c r="C113" s="123"/>
      <c r="D113" s="97"/>
      <c r="E113" s="107">
        <v>2650</v>
      </c>
      <c r="F113" s="116">
        <v>2730</v>
      </c>
      <c r="G113" s="116">
        <v>2810</v>
      </c>
      <c r="H113" s="116">
        <v>2900</v>
      </c>
    </row>
    <row r="114" spans="1:8" s="9" customFormat="1" x14ac:dyDescent="0.25">
      <c r="A114" s="84">
        <f>+A113+1</f>
        <v>77</v>
      </c>
      <c r="B114" s="27" t="s">
        <v>116</v>
      </c>
      <c r="C114" s="123"/>
      <c r="D114" s="97"/>
      <c r="E114" s="107">
        <v>-125</v>
      </c>
      <c r="F114" s="116">
        <v>165</v>
      </c>
      <c r="G114" s="116">
        <v>464</v>
      </c>
      <c r="H114" s="116">
        <v>772</v>
      </c>
    </row>
    <row r="115" spans="1:8" s="9" customFormat="1" x14ac:dyDescent="0.25">
      <c r="A115" s="84">
        <f>+A114+1</f>
        <v>78</v>
      </c>
      <c r="B115" s="27" t="s">
        <v>148</v>
      </c>
      <c r="C115" s="123"/>
      <c r="D115" s="97"/>
      <c r="E115" s="107">
        <v>320</v>
      </c>
      <c r="F115" s="116">
        <v>320</v>
      </c>
      <c r="G115" s="116">
        <v>320</v>
      </c>
      <c r="H115" s="116">
        <v>320</v>
      </c>
    </row>
    <row r="116" spans="1:8" s="9" customFormat="1" x14ac:dyDescent="0.25">
      <c r="A116" s="84">
        <f>+A115+1</f>
        <v>79</v>
      </c>
      <c r="B116" s="27" t="s">
        <v>103</v>
      </c>
      <c r="C116" s="123"/>
      <c r="D116" s="97"/>
      <c r="E116" s="107">
        <v>400</v>
      </c>
      <c r="F116" s="116">
        <v>410</v>
      </c>
      <c r="G116" s="116">
        <v>420</v>
      </c>
      <c r="H116" s="116">
        <v>430</v>
      </c>
    </row>
    <row r="117" spans="1:8" s="9" customFormat="1" x14ac:dyDescent="0.25">
      <c r="A117" s="84">
        <f t="shared" ref="A117:A122" si="4">+A116+1</f>
        <v>80</v>
      </c>
      <c r="B117" s="27" t="s">
        <v>104</v>
      </c>
      <c r="C117" s="123"/>
      <c r="D117" s="97"/>
      <c r="E117" s="107">
        <v>780</v>
      </c>
      <c r="F117" s="116">
        <v>780</v>
      </c>
      <c r="G117" s="116">
        <v>780</v>
      </c>
      <c r="H117" s="116">
        <v>780</v>
      </c>
    </row>
    <row r="118" spans="1:8" s="9" customFormat="1" x14ac:dyDescent="0.25">
      <c r="A118" s="84">
        <f>+A117+1</f>
        <v>81</v>
      </c>
      <c r="B118" s="83" t="s">
        <v>105</v>
      </c>
      <c r="C118" s="122"/>
      <c r="D118" s="97"/>
      <c r="E118" s="86">
        <v>-300</v>
      </c>
      <c r="F118" s="101">
        <v>-300</v>
      </c>
      <c r="G118" s="101">
        <v>-300</v>
      </c>
      <c r="H118" s="101">
        <v>-300</v>
      </c>
    </row>
    <row r="119" spans="1:8" s="9" customFormat="1" x14ac:dyDescent="0.25">
      <c r="A119" s="84">
        <f t="shared" si="4"/>
        <v>82</v>
      </c>
      <c r="B119" s="27" t="s">
        <v>149</v>
      </c>
      <c r="C119" s="123"/>
      <c r="D119" s="87"/>
      <c r="E119" s="86">
        <v>1715</v>
      </c>
      <c r="F119" s="101">
        <v>1415</v>
      </c>
      <c r="G119" s="101">
        <v>1415</v>
      </c>
      <c r="H119" s="101">
        <v>1415</v>
      </c>
    </row>
    <row r="120" spans="1:8" s="9" customFormat="1" ht="30" x14ac:dyDescent="0.25">
      <c r="A120" s="84">
        <f>+A119+1</f>
        <v>83</v>
      </c>
      <c r="B120" s="31" t="s">
        <v>150</v>
      </c>
      <c r="C120" s="123"/>
      <c r="D120" s="87"/>
      <c r="E120" s="86">
        <v>-1070</v>
      </c>
      <c r="F120" s="101">
        <v>-1070</v>
      </c>
      <c r="G120" s="101">
        <v>-1070</v>
      </c>
      <c r="H120" s="101">
        <v>-1070</v>
      </c>
    </row>
    <row r="121" spans="1:8" s="9" customFormat="1" x14ac:dyDescent="0.25">
      <c r="A121" s="84">
        <f t="shared" si="4"/>
        <v>84</v>
      </c>
      <c r="B121" s="27" t="s">
        <v>106</v>
      </c>
      <c r="C121" s="123"/>
      <c r="D121" s="87"/>
      <c r="E121" s="86">
        <v>-650</v>
      </c>
      <c r="F121" s="101">
        <v>-650</v>
      </c>
      <c r="G121" s="101">
        <v>-650</v>
      </c>
      <c r="H121" s="101">
        <v>-650</v>
      </c>
    </row>
    <row r="122" spans="1:8" s="9" customFormat="1" ht="30" x14ac:dyDescent="0.25">
      <c r="A122" s="84">
        <f t="shared" si="4"/>
        <v>85</v>
      </c>
      <c r="B122" s="31" t="s">
        <v>170</v>
      </c>
      <c r="C122" s="123"/>
      <c r="D122" s="87"/>
      <c r="E122" s="86">
        <v>-480</v>
      </c>
      <c r="F122" s="101">
        <v>0</v>
      </c>
      <c r="G122" s="101">
        <v>0</v>
      </c>
      <c r="H122" s="101">
        <v>0</v>
      </c>
    </row>
    <row r="123" spans="1:8" s="9" customFormat="1" x14ac:dyDescent="0.25">
      <c r="A123" s="84"/>
      <c r="B123" s="10" t="s">
        <v>47</v>
      </c>
      <c r="C123" s="121"/>
      <c r="D123" s="97">
        <v>63948</v>
      </c>
      <c r="E123" s="86"/>
      <c r="F123" s="101"/>
      <c r="G123" s="101"/>
      <c r="H123" s="101"/>
    </row>
    <row r="124" spans="1:8" s="9" customFormat="1" x14ac:dyDescent="0.25">
      <c r="A124" s="84">
        <f>A122+1</f>
        <v>86</v>
      </c>
      <c r="B124" s="27" t="s">
        <v>152</v>
      </c>
      <c r="C124" s="123"/>
      <c r="D124" s="97"/>
      <c r="E124" s="86">
        <v>480</v>
      </c>
      <c r="F124" s="101">
        <v>480</v>
      </c>
      <c r="G124" s="101">
        <v>480</v>
      </c>
      <c r="H124" s="101">
        <v>480</v>
      </c>
    </row>
    <row r="125" spans="1:8" s="9" customFormat="1" x14ac:dyDescent="0.25">
      <c r="A125" s="84"/>
      <c r="B125" s="10" t="s">
        <v>24</v>
      </c>
      <c r="C125" s="121"/>
      <c r="D125" s="97">
        <v>67882</v>
      </c>
      <c r="E125" s="86"/>
      <c r="F125" s="101"/>
      <c r="G125" s="101"/>
      <c r="H125" s="101"/>
    </row>
    <row r="126" spans="1:8" s="9" customFormat="1" x14ac:dyDescent="0.25">
      <c r="A126" s="84">
        <f>A124+1</f>
        <v>87</v>
      </c>
      <c r="B126" s="27" t="s">
        <v>98</v>
      </c>
      <c r="C126" s="121"/>
      <c r="D126" s="97"/>
      <c r="E126" s="86">
        <v>-500</v>
      </c>
      <c r="F126" s="101">
        <v>-500</v>
      </c>
      <c r="G126" s="101">
        <v>-500</v>
      </c>
      <c r="H126" s="101">
        <v>-500</v>
      </c>
    </row>
    <row r="127" spans="1:8" s="9" customFormat="1" x14ac:dyDescent="0.25">
      <c r="A127" s="84"/>
      <c r="B127" s="10" t="s">
        <v>25</v>
      </c>
      <c r="C127" s="121"/>
      <c r="D127" s="87">
        <v>54058</v>
      </c>
      <c r="E127" s="86"/>
      <c r="F127" s="101"/>
      <c r="G127" s="101"/>
      <c r="H127" s="101"/>
    </row>
    <row r="128" spans="1:8" s="9" customFormat="1" x14ac:dyDescent="0.25">
      <c r="A128" s="84">
        <f>+A126+1</f>
        <v>88</v>
      </c>
      <c r="B128" s="27" t="s">
        <v>121</v>
      </c>
      <c r="C128" s="123"/>
      <c r="D128" s="87"/>
      <c r="E128" s="86">
        <v>0</v>
      </c>
      <c r="F128" s="101">
        <v>2300</v>
      </c>
      <c r="G128" s="101">
        <v>4700</v>
      </c>
      <c r="H128" s="101">
        <v>4700</v>
      </c>
    </row>
    <row r="129" spans="1:15" s="9" customFormat="1" x14ac:dyDescent="0.25">
      <c r="A129" s="84"/>
      <c r="B129" s="45" t="s">
        <v>83</v>
      </c>
      <c r="C129" s="121"/>
      <c r="D129" s="97">
        <v>20076</v>
      </c>
      <c r="E129" s="86"/>
      <c r="F129" s="101"/>
      <c r="G129" s="101"/>
      <c r="H129" s="101"/>
    </row>
    <row r="130" spans="1:15" s="9" customFormat="1" x14ac:dyDescent="0.25">
      <c r="A130" s="84"/>
      <c r="B130" s="10" t="s">
        <v>26</v>
      </c>
      <c r="C130" s="121"/>
      <c r="D130" s="97">
        <v>58530</v>
      </c>
      <c r="E130" s="86"/>
      <c r="F130" s="101"/>
      <c r="G130" s="101"/>
      <c r="H130" s="101"/>
    </row>
    <row r="131" spans="1:15" s="9" customFormat="1" x14ac:dyDescent="0.25">
      <c r="A131" s="84">
        <f>+A128+1</f>
        <v>89</v>
      </c>
      <c r="B131" s="83" t="s">
        <v>153</v>
      </c>
      <c r="C131" s="122"/>
      <c r="D131" s="97"/>
      <c r="E131" s="86">
        <v>200</v>
      </c>
      <c r="F131" s="101">
        <v>650</v>
      </c>
      <c r="G131" s="101">
        <v>650</v>
      </c>
      <c r="H131" s="101">
        <v>650</v>
      </c>
    </row>
    <row r="132" spans="1:15" s="9" customFormat="1" ht="30" x14ac:dyDescent="0.25">
      <c r="A132" s="84">
        <f>+A131+1</f>
        <v>90</v>
      </c>
      <c r="B132" s="83" t="s">
        <v>154</v>
      </c>
      <c r="C132" s="122"/>
      <c r="D132" s="97"/>
      <c r="E132" s="86">
        <v>0</v>
      </c>
      <c r="F132" s="101">
        <v>0</v>
      </c>
      <c r="G132" s="101">
        <v>500</v>
      </c>
      <c r="H132" s="101">
        <v>3000</v>
      </c>
    </row>
    <row r="133" spans="1:15" x14ac:dyDescent="0.25">
      <c r="A133" s="84"/>
      <c r="B133" s="46" t="s">
        <v>27</v>
      </c>
      <c r="C133" s="140"/>
      <c r="D133" s="97">
        <v>36090</v>
      </c>
      <c r="E133" s="86"/>
      <c r="F133" s="101"/>
      <c r="G133" s="101"/>
      <c r="H133" s="101"/>
      <c r="I133" s="82"/>
      <c r="J133" s="82"/>
      <c r="K133" s="82"/>
      <c r="L133" s="82"/>
      <c r="M133" s="82"/>
      <c r="N133" s="82"/>
      <c r="O133" s="82"/>
    </row>
    <row r="134" spans="1:15" x14ac:dyDescent="0.25">
      <c r="A134" s="84">
        <f>+A132+1</f>
        <v>91</v>
      </c>
      <c r="B134" s="83" t="s">
        <v>155</v>
      </c>
      <c r="C134" s="122"/>
      <c r="D134" s="97"/>
      <c r="E134" s="86">
        <v>0</v>
      </c>
      <c r="F134" s="101">
        <v>0</v>
      </c>
      <c r="G134" s="101">
        <v>1950</v>
      </c>
      <c r="H134" s="101">
        <v>1950</v>
      </c>
      <c r="I134" s="82"/>
      <c r="J134" s="82"/>
      <c r="K134" s="82"/>
      <c r="L134" s="82"/>
      <c r="M134" s="82"/>
      <c r="N134" s="82"/>
      <c r="O134" s="82"/>
    </row>
    <row r="135" spans="1:15" x14ac:dyDescent="0.25">
      <c r="A135" s="84">
        <f>+A134+1</f>
        <v>92</v>
      </c>
      <c r="B135" s="83" t="s">
        <v>156</v>
      </c>
      <c r="C135" s="122"/>
      <c r="D135" s="97"/>
      <c r="E135" s="86">
        <v>250</v>
      </c>
      <c r="F135" s="101">
        <v>250</v>
      </c>
      <c r="G135" s="101">
        <v>200</v>
      </c>
      <c r="H135" s="101">
        <v>200</v>
      </c>
      <c r="I135" s="82"/>
      <c r="J135" s="82"/>
      <c r="K135" s="82"/>
      <c r="L135" s="82"/>
      <c r="M135" s="82"/>
      <c r="N135" s="82"/>
      <c r="O135" s="82"/>
    </row>
    <row r="136" spans="1:15" x14ac:dyDescent="0.25">
      <c r="A136" s="84"/>
      <c r="B136" s="46" t="s">
        <v>30</v>
      </c>
      <c r="C136" s="140"/>
      <c r="D136" s="32">
        <v>38223</v>
      </c>
      <c r="E136" s="86"/>
      <c r="F136" s="101"/>
      <c r="G136" s="101"/>
      <c r="H136" s="101"/>
      <c r="I136" s="82"/>
      <c r="J136" s="82"/>
      <c r="K136" s="82"/>
      <c r="L136" s="82"/>
      <c r="M136" s="82"/>
      <c r="N136" s="82"/>
      <c r="O136" s="82"/>
    </row>
    <row r="137" spans="1:15" x14ac:dyDescent="0.25">
      <c r="A137" s="84">
        <f>A135+1</f>
        <v>93</v>
      </c>
      <c r="B137" s="31" t="s">
        <v>158</v>
      </c>
      <c r="C137" s="123"/>
      <c r="D137" s="97"/>
      <c r="E137" s="98">
        <v>325</v>
      </c>
      <c r="F137" s="87">
        <v>325</v>
      </c>
      <c r="G137" s="87">
        <v>325</v>
      </c>
      <c r="H137" s="87">
        <v>325</v>
      </c>
      <c r="I137" s="82"/>
      <c r="J137" s="82"/>
      <c r="K137" s="82"/>
      <c r="L137" s="82"/>
      <c r="M137" s="82"/>
      <c r="N137" s="82"/>
      <c r="O137" s="82"/>
    </row>
    <row r="138" spans="1:15" x14ac:dyDescent="0.25">
      <c r="A138" s="84">
        <f>+A137+1</f>
        <v>94</v>
      </c>
      <c r="B138" s="31" t="s">
        <v>157</v>
      </c>
      <c r="C138" s="123"/>
      <c r="D138" s="97"/>
      <c r="E138" s="86">
        <v>975</v>
      </c>
      <c r="F138" s="101">
        <v>1625</v>
      </c>
      <c r="G138" s="101">
        <v>1625</v>
      </c>
      <c r="H138" s="101">
        <v>1625</v>
      </c>
      <c r="I138" s="82"/>
      <c r="J138" s="82"/>
      <c r="K138" s="82"/>
      <c r="L138" s="82"/>
      <c r="M138" s="82"/>
      <c r="N138" s="82"/>
      <c r="O138" s="82"/>
    </row>
    <row r="139" spans="1:15" x14ac:dyDescent="0.25">
      <c r="A139" s="84">
        <f>A138+1</f>
        <v>95</v>
      </c>
      <c r="B139" s="31" t="s">
        <v>109</v>
      </c>
      <c r="C139" s="123"/>
      <c r="D139" s="97"/>
      <c r="E139" s="146">
        <v>2400</v>
      </c>
      <c r="F139" s="146">
        <v>2400</v>
      </c>
      <c r="G139" s="146">
        <v>2400</v>
      </c>
      <c r="H139" s="146">
        <v>2400</v>
      </c>
      <c r="I139" s="82"/>
      <c r="J139" s="82"/>
      <c r="K139" s="82"/>
      <c r="L139" s="82"/>
      <c r="M139" s="82"/>
      <c r="N139" s="82"/>
      <c r="O139" s="82"/>
    </row>
    <row r="140" spans="1:15" x14ac:dyDescent="0.25">
      <c r="A140" s="84"/>
      <c r="B140" s="10" t="s">
        <v>84</v>
      </c>
      <c r="C140" s="121"/>
      <c r="D140" s="32">
        <v>16028</v>
      </c>
      <c r="E140" s="58"/>
      <c r="F140" s="47"/>
      <c r="G140" s="47"/>
      <c r="H140" s="47"/>
      <c r="I140" s="82"/>
      <c r="J140" s="82"/>
      <c r="K140" s="82"/>
      <c r="L140" s="82"/>
      <c r="M140" s="82"/>
      <c r="N140" s="82"/>
      <c r="O140" s="82"/>
    </row>
    <row r="141" spans="1:15" x14ac:dyDescent="0.25">
      <c r="A141" s="84">
        <f>+A139+1</f>
        <v>96</v>
      </c>
      <c r="B141" s="27" t="s">
        <v>122</v>
      </c>
      <c r="C141" s="123"/>
      <c r="D141" s="32"/>
      <c r="E141" s="75">
        <v>200</v>
      </c>
      <c r="F141" s="76">
        <v>200</v>
      </c>
      <c r="G141" s="76">
        <v>200</v>
      </c>
      <c r="H141" s="76">
        <v>200</v>
      </c>
      <c r="I141" s="82"/>
      <c r="J141" s="82"/>
      <c r="K141" s="82"/>
      <c r="L141" s="82"/>
      <c r="M141" s="82"/>
      <c r="N141" s="82"/>
      <c r="O141" s="82"/>
    </row>
    <row r="142" spans="1:15" ht="30" x14ac:dyDescent="0.25">
      <c r="A142" s="84">
        <f>+A141+1</f>
        <v>97</v>
      </c>
      <c r="B142" s="31" t="s">
        <v>159</v>
      </c>
      <c r="C142" s="123"/>
      <c r="D142" s="32"/>
      <c r="E142" s="75">
        <v>400</v>
      </c>
      <c r="F142" s="76">
        <v>400</v>
      </c>
      <c r="G142" s="76">
        <v>400</v>
      </c>
      <c r="H142" s="76">
        <v>400</v>
      </c>
      <c r="I142" s="82"/>
      <c r="J142" s="82"/>
      <c r="K142" s="82"/>
      <c r="L142" s="82"/>
      <c r="M142" s="82"/>
      <c r="N142" s="82"/>
      <c r="O142" s="82"/>
    </row>
    <row r="143" spans="1:15" x14ac:dyDescent="0.25">
      <c r="A143" s="84">
        <f>+A142+1</f>
        <v>98</v>
      </c>
      <c r="B143" s="27" t="s">
        <v>160</v>
      </c>
      <c r="C143" s="123"/>
      <c r="D143" s="32"/>
      <c r="E143" s="75">
        <v>335</v>
      </c>
      <c r="F143" s="76">
        <v>335</v>
      </c>
      <c r="G143" s="76">
        <v>670</v>
      </c>
      <c r="H143" s="76">
        <v>670</v>
      </c>
      <c r="I143" s="82"/>
      <c r="J143" s="82"/>
      <c r="K143" s="82"/>
      <c r="L143" s="82"/>
      <c r="M143" s="82"/>
      <c r="N143" s="82"/>
      <c r="O143" s="82"/>
    </row>
    <row r="144" spans="1:15" x14ac:dyDescent="0.25">
      <c r="A144" s="84">
        <f>+A143+1</f>
        <v>99</v>
      </c>
      <c r="B144" s="27" t="s">
        <v>107</v>
      </c>
      <c r="C144" s="123"/>
      <c r="D144" s="32"/>
      <c r="E144" s="75">
        <v>180</v>
      </c>
      <c r="F144" s="76">
        <v>270</v>
      </c>
      <c r="G144" s="76">
        <v>370</v>
      </c>
      <c r="H144" s="76">
        <v>470</v>
      </c>
      <c r="I144" s="82"/>
      <c r="J144" s="82"/>
      <c r="K144" s="82"/>
      <c r="L144" s="82"/>
      <c r="M144" s="82"/>
      <c r="N144" s="82"/>
      <c r="O144" s="82"/>
    </row>
    <row r="145" spans="1:15" x14ac:dyDescent="0.25">
      <c r="A145" s="84">
        <f>+A144+1</f>
        <v>100</v>
      </c>
      <c r="B145" s="27" t="s">
        <v>108</v>
      </c>
      <c r="C145" s="123"/>
      <c r="D145" s="32"/>
      <c r="E145" s="75">
        <v>-140</v>
      </c>
      <c r="F145" s="76">
        <v>-190</v>
      </c>
      <c r="G145" s="76">
        <v>-240</v>
      </c>
      <c r="H145" s="76">
        <v>-290</v>
      </c>
      <c r="I145" s="82"/>
      <c r="J145" s="82"/>
      <c r="K145" s="82"/>
      <c r="L145" s="82"/>
      <c r="M145" s="82"/>
      <c r="N145" s="82"/>
      <c r="O145" s="82"/>
    </row>
    <row r="146" spans="1:15" x14ac:dyDescent="0.25">
      <c r="A146" s="84"/>
      <c r="B146" s="61" t="s">
        <v>90</v>
      </c>
      <c r="C146" s="141">
        <f>SUM(C102:C140)</f>
        <v>0</v>
      </c>
      <c r="D146" s="58">
        <f>SUM(D102:D145)</f>
        <v>369974</v>
      </c>
      <c r="E146" s="58">
        <f>SUM(E102:E145)</f>
        <v>8462</v>
      </c>
      <c r="F146" s="58">
        <f>SUM(F102:F145)</f>
        <v>12282</v>
      </c>
      <c r="G146" s="58">
        <f>SUM(G102:G145)</f>
        <v>15429</v>
      </c>
      <c r="H146" s="58">
        <f>SUM(H102:H145)</f>
        <v>31737</v>
      </c>
      <c r="I146" s="82"/>
      <c r="J146" s="82"/>
      <c r="K146" s="82"/>
      <c r="L146" s="82"/>
      <c r="M146" s="82"/>
      <c r="N146" s="82"/>
      <c r="O146" s="82"/>
    </row>
    <row r="147" spans="1:15" x14ac:dyDescent="0.25">
      <c r="A147" s="84"/>
      <c r="B147" s="13" t="s">
        <v>78</v>
      </c>
      <c r="C147" s="142"/>
      <c r="D147" s="25"/>
      <c r="E147" s="59"/>
      <c r="F147" s="25"/>
      <c r="G147" s="25"/>
      <c r="H147" s="25"/>
      <c r="I147" s="82"/>
      <c r="J147" s="82"/>
      <c r="K147" s="82"/>
      <c r="L147" s="82"/>
      <c r="M147" s="82"/>
      <c r="N147" s="82"/>
      <c r="O147" s="82"/>
    </row>
    <row r="148" spans="1:15" x14ac:dyDescent="0.25">
      <c r="A148" s="84"/>
      <c r="B148" s="10" t="s">
        <v>51</v>
      </c>
      <c r="C148" s="123"/>
      <c r="D148" s="32">
        <v>4668</v>
      </c>
      <c r="E148" s="86"/>
      <c r="F148" s="101"/>
      <c r="G148" s="101"/>
      <c r="H148" s="101"/>
      <c r="I148" s="82"/>
      <c r="J148" s="82"/>
      <c r="K148" s="82"/>
      <c r="L148" s="82"/>
      <c r="M148" s="82"/>
      <c r="N148" s="82"/>
      <c r="O148" s="82"/>
    </row>
    <row r="149" spans="1:15" x14ac:dyDescent="0.25">
      <c r="A149" s="84">
        <f>+A145+1</f>
        <v>101</v>
      </c>
      <c r="B149" s="83" t="s">
        <v>171</v>
      </c>
      <c r="C149" s="122"/>
      <c r="D149" s="97"/>
      <c r="E149" s="86">
        <v>440</v>
      </c>
      <c r="F149" s="101">
        <v>440</v>
      </c>
      <c r="G149" s="101">
        <v>440</v>
      </c>
      <c r="H149" s="101">
        <v>440</v>
      </c>
      <c r="I149" s="82"/>
      <c r="J149" s="82"/>
      <c r="K149" s="82"/>
      <c r="L149" s="82"/>
      <c r="M149" s="82"/>
      <c r="N149" s="82"/>
      <c r="O149" s="82"/>
    </row>
    <row r="150" spans="1:15" x14ac:dyDescent="0.25">
      <c r="A150" s="84"/>
      <c r="B150" s="10" t="s">
        <v>28</v>
      </c>
      <c r="C150" s="123"/>
      <c r="D150" s="32">
        <v>88387</v>
      </c>
      <c r="E150" s="75"/>
      <c r="F150" s="32"/>
      <c r="G150" s="32"/>
      <c r="H150" s="32"/>
      <c r="I150" s="82"/>
      <c r="J150" s="82"/>
      <c r="K150" s="82"/>
      <c r="L150" s="82"/>
      <c r="M150" s="82"/>
      <c r="N150" s="82"/>
      <c r="O150" s="82"/>
    </row>
    <row r="151" spans="1:15" x14ac:dyDescent="0.25">
      <c r="A151" s="84">
        <f>A149+1</f>
        <v>102</v>
      </c>
      <c r="B151" s="83" t="s">
        <v>44</v>
      </c>
      <c r="C151" s="122"/>
      <c r="D151" s="97"/>
      <c r="E151" s="86">
        <v>1242</v>
      </c>
      <c r="F151" s="101">
        <v>1390</v>
      </c>
      <c r="G151" s="101">
        <v>6300</v>
      </c>
      <c r="H151" s="101">
        <v>10109</v>
      </c>
      <c r="I151" s="82"/>
      <c r="J151" s="82"/>
      <c r="K151" s="82"/>
      <c r="L151" s="82"/>
      <c r="M151" s="82"/>
      <c r="N151" s="82"/>
      <c r="O151" s="82"/>
    </row>
    <row r="152" spans="1:15" s="90" customFormat="1" x14ac:dyDescent="0.25">
      <c r="A152" s="84">
        <f>A151+1</f>
        <v>103</v>
      </c>
      <c r="B152" s="83" t="s">
        <v>134</v>
      </c>
      <c r="C152" s="122"/>
      <c r="D152" s="97"/>
      <c r="E152" s="146">
        <v>-3100</v>
      </c>
      <c r="F152" s="101">
        <v>0</v>
      </c>
      <c r="G152" s="101">
        <v>0</v>
      </c>
      <c r="H152" s="101">
        <v>0</v>
      </c>
    </row>
    <row r="153" spans="1:15" s="90" customFormat="1" x14ac:dyDescent="0.25">
      <c r="A153" s="84">
        <f>A152+1</f>
        <v>104</v>
      </c>
      <c r="B153" s="83" t="s">
        <v>135</v>
      </c>
      <c r="C153" s="122"/>
      <c r="D153" s="97"/>
      <c r="E153" s="146">
        <v>3100</v>
      </c>
      <c r="F153" s="101">
        <v>0</v>
      </c>
      <c r="G153" s="101">
        <v>0</v>
      </c>
      <c r="H153" s="101">
        <v>0</v>
      </c>
    </row>
    <row r="154" spans="1:15" x14ac:dyDescent="0.25">
      <c r="A154" s="84">
        <f>A153+1</f>
        <v>105</v>
      </c>
      <c r="B154" s="81" t="s">
        <v>101</v>
      </c>
      <c r="C154" s="143"/>
      <c r="D154" s="117"/>
      <c r="E154" s="118">
        <v>-800</v>
      </c>
      <c r="F154" s="119">
        <v>-800</v>
      </c>
      <c r="G154" s="119">
        <v>-800</v>
      </c>
      <c r="H154" s="119">
        <v>-800</v>
      </c>
      <c r="I154" s="82"/>
      <c r="J154" s="82"/>
      <c r="K154" s="82"/>
      <c r="L154" s="82"/>
      <c r="M154" s="82"/>
      <c r="N154" s="82"/>
      <c r="O154" s="82"/>
    </row>
    <row r="155" spans="1:15" x14ac:dyDescent="0.25">
      <c r="A155" s="84">
        <f>A154+1</f>
        <v>106</v>
      </c>
      <c r="B155" s="81" t="s">
        <v>115</v>
      </c>
      <c r="C155" s="143"/>
      <c r="D155" s="117"/>
      <c r="E155" s="118">
        <v>-13</v>
      </c>
      <c r="F155" s="119">
        <v>-13</v>
      </c>
      <c r="G155" s="119">
        <v>-13</v>
      </c>
      <c r="H155" s="119">
        <v>-13</v>
      </c>
      <c r="I155" s="82"/>
      <c r="J155" s="82"/>
      <c r="K155" s="82"/>
      <c r="L155" s="82"/>
      <c r="M155" s="82"/>
      <c r="N155" s="82"/>
      <c r="O155" s="82"/>
    </row>
    <row r="156" spans="1:15" x14ac:dyDescent="0.25">
      <c r="A156" s="84">
        <f>+A155+1</f>
        <v>107</v>
      </c>
      <c r="B156" s="81" t="s">
        <v>111</v>
      </c>
      <c r="C156" s="143">
        <v>0.316</v>
      </c>
      <c r="D156" s="117"/>
      <c r="E156" s="118">
        <v>175</v>
      </c>
      <c r="F156" s="119">
        <v>175</v>
      </c>
      <c r="G156" s="119">
        <v>175</v>
      </c>
      <c r="H156" s="119">
        <v>175</v>
      </c>
      <c r="I156" s="82"/>
      <c r="J156" s="82"/>
      <c r="K156" s="82"/>
      <c r="L156" s="82"/>
      <c r="M156" s="82"/>
      <c r="N156" s="82"/>
      <c r="O156" s="82"/>
    </row>
    <row r="157" spans="1:15" x14ac:dyDescent="0.25">
      <c r="A157" s="84">
        <f>A156+1</f>
        <v>108</v>
      </c>
      <c r="B157" s="81" t="s">
        <v>112</v>
      </c>
      <c r="C157" s="143"/>
      <c r="D157" s="117"/>
      <c r="E157" s="118">
        <v>-175</v>
      </c>
      <c r="F157" s="119">
        <v>-175</v>
      </c>
      <c r="G157" s="119">
        <v>-175</v>
      </c>
      <c r="H157" s="119">
        <v>-175</v>
      </c>
      <c r="I157" s="82"/>
      <c r="J157" s="82"/>
      <c r="K157" s="82"/>
      <c r="L157" s="82"/>
      <c r="M157" s="82"/>
      <c r="N157" s="82"/>
      <c r="O157" s="82"/>
    </row>
    <row r="158" spans="1:15" x14ac:dyDescent="0.25">
      <c r="A158" s="84"/>
      <c r="B158" s="14" t="s">
        <v>29</v>
      </c>
      <c r="C158" s="124"/>
      <c r="D158" s="32">
        <v>12377</v>
      </c>
      <c r="E158" s="75"/>
      <c r="F158" s="32"/>
      <c r="G158" s="32"/>
      <c r="H158" s="32"/>
      <c r="I158" s="82"/>
      <c r="J158" s="82"/>
      <c r="K158" s="82"/>
      <c r="L158" s="82"/>
      <c r="M158" s="82"/>
      <c r="N158" s="82"/>
      <c r="O158" s="82"/>
    </row>
    <row r="159" spans="1:15" x14ac:dyDescent="0.25">
      <c r="A159" s="84">
        <f>A157+1</f>
        <v>109</v>
      </c>
      <c r="B159" s="83" t="s">
        <v>91</v>
      </c>
      <c r="C159" s="122">
        <v>1</v>
      </c>
      <c r="D159" s="97"/>
      <c r="E159" s="75">
        <v>575</v>
      </c>
      <c r="F159" s="101">
        <v>575</v>
      </c>
      <c r="G159" s="101">
        <v>575</v>
      </c>
      <c r="H159" s="101">
        <v>575</v>
      </c>
      <c r="I159" s="82"/>
      <c r="J159" s="82"/>
      <c r="K159" s="82"/>
      <c r="L159" s="82"/>
      <c r="M159" s="82"/>
      <c r="N159" s="82"/>
      <c r="O159" s="82"/>
    </row>
    <row r="160" spans="1:15" x14ac:dyDescent="0.25">
      <c r="A160" s="84">
        <f>A159+1</f>
        <v>110</v>
      </c>
      <c r="B160" s="83" t="s">
        <v>163</v>
      </c>
      <c r="C160" s="122"/>
      <c r="D160" s="97"/>
      <c r="E160" s="98">
        <v>-575</v>
      </c>
      <c r="F160" s="87">
        <v>-575</v>
      </c>
      <c r="G160" s="87">
        <v>-575</v>
      </c>
      <c r="H160" s="87">
        <v>-575</v>
      </c>
      <c r="I160" s="82"/>
      <c r="J160" s="82"/>
      <c r="K160" s="82"/>
      <c r="L160" s="82"/>
      <c r="M160" s="82"/>
      <c r="N160" s="82"/>
      <c r="O160" s="82"/>
    </row>
    <row r="161" spans="1:15" x14ac:dyDescent="0.25">
      <c r="A161" s="84">
        <f>+A160+1</f>
        <v>111</v>
      </c>
      <c r="B161" s="83" t="s">
        <v>60</v>
      </c>
      <c r="C161" s="124"/>
      <c r="D161" s="32"/>
      <c r="E161" s="98">
        <v>955</v>
      </c>
      <c r="F161" s="87">
        <v>2684</v>
      </c>
      <c r="G161" s="87">
        <v>4163</v>
      </c>
      <c r="H161" s="87">
        <v>5146</v>
      </c>
      <c r="I161" s="82"/>
      <c r="J161" s="82"/>
      <c r="K161" s="82"/>
      <c r="L161" s="82"/>
      <c r="M161" s="82"/>
      <c r="N161" s="82"/>
      <c r="O161" s="82"/>
    </row>
    <row r="162" spans="1:15" x14ac:dyDescent="0.25">
      <c r="A162" s="84">
        <f>+A161+1</f>
        <v>112</v>
      </c>
      <c r="B162" s="83" t="s">
        <v>61</v>
      </c>
      <c r="C162" s="124"/>
      <c r="D162" s="32"/>
      <c r="E162" s="98">
        <v>1190</v>
      </c>
      <c r="F162" s="87">
        <v>4082</v>
      </c>
      <c r="G162" s="87">
        <v>6968</v>
      </c>
      <c r="H162" s="87">
        <v>8633</v>
      </c>
      <c r="I162" s="82"/>
      <c r="J162" s="82"/>
      <c r="K162" s="82"/>
      <c r="L162" s="82"/>
      <c r="M162" s="82"/>
      <c r="N162" s="82"/>
      <c r="O162" s="82"/>
    </row>
    <row r="163" spans="1:15" x14ac:dyDescent="0.25">
      <c r="A163" s="84">
        <f>A162+1</f>
        <v>113</v>
      </c>
      <c r="B163" s="83" t="s">
        <v>161</v>
      </c>
      <c r="C163" s="124"/>
      <c r="D163" s="32"/>
      <c r="E163" s="75">
        <v>3709</v>
      </c>
      <c r="F163" s="32">
        <v>3709</v>
      </c>
      <c r="G163" s="32">
        <v>3709</v>
      </c>
      <c r="H163" s="32">
        <v>3709</v>
      </c>
      <c r="I163" s="82"/>
      <c r="J163" s="82"/>
      <c r="K163" s="82"/>
      <c r="L163" s="82"/>
      <c r="M163" s="82"/>
      <c r="N163" s="82"/>
      <c r="O163" s="82"/>
    </row>
    <row r="164" spans="1:15" x14ac:dyDescent="0.25">
      <c r="A164" s="84">
        <f>+A163+1</f>
        <v>114</v>
      </c>
      <c r="B164" s="85" t="s">
        <v>102</v>
      </c>
      <c r="C164" s="124"/>
      <c r="D164" s="32"/>
      <c r="E164" s="118">
        <v>2000</v>
      </c>
      <c r="F164" s="32">
        <v>0</v>
      </c>
      <c r="G164" s="32">
        <v>0</v>
      </c>
      <c r="H164" s="32">
        <v>0</v>
      </c>
      <c r="I164" s="82"/>
      <c r="J164" s="82"/>
      <c r="K164" s="82"/>
      <c r="L164" s="82"/>
      <c r="M164" s="82"/>
      <c r="N164" s="82"/>
      <c r="O164" s="82"/>
    </row>
    <row r="165" spans="1:15" x14ac:dyDescent="0.25">
      <c r="A165" s="84">
        <f>+A164+1</f>
        <v>115</v>
      </c>
      <c r="B165" s="83" t="s">
        <v>92</v>
      </c>
      <c r="C165" s="124"/>
      <c r="D165" s="32"/>
      <c r="E165" s="98">
        <v>-7854</v>
      </c>
      <c r="F165" s="87">
        <v>-10475</v>
      </c>
      <c r="G165" s="87">
        <v>-14840</v>
      </c>
      <c r="H165" s="87">
        <v>-17488</v>
      </c>
      <c r="I165" s="82"/>
      <c r="J165" s="82"/>
      <c r="K165" s="82"/>
      <c r="L165" s="82"/>
      <c r="M165" s="82"/>
      <c r="N165" s="82"/>
      <c r="O165" s="82"/>
    </row>
    <row r="166" spans="1:15" x14ac:dyDescent="0.25">
      <c r="A166" s="84"/>
      <c r="B166" s="15" t="s">
        <v>50</v>
      </c>
      <c r="C166" s="124"/>
      <c r="D166" s="32">
        <v>7245</v>
      </c>
      <c r="E166" s="75"/>
      <c r="F166" s="32"/>
      <c r="G166" s="32"/>
      <c r="H166" s="32"/>
      <c r="I166" s="82"/>
      <c r="J166" s="82"/>
      <c r="K166" s="82"/>
      <c r="L166" s="82"/>
      <c r="M166" s="82"/>
      <c r="N166" s="82"/>
      <c r="O166" s="82"/>
    </row>
    <row r="167" spans="1:15" x14ac:dyDescent="0.25">
      <c r="A167" s="84">
        <f>A165+1</f>
        <v>116</v>
      </c>
      <c r="B167" s="83" t="s">
        <v>66</v>
      </c>
      <c r="C167" s="124"/>
      <c r="D167" s="32"/>
      <c r="E167" s="98">
        <v>0</v>
      </c>
      <c r="F167" s="87">
        <v>0</v>
      </c>
      <c r="G167" s="87">
        <v>0</v>
      </c>
      <c r="H167" s="87">
        <v>-800</v>
      </c>
      <c r="I167" s="82"/>
      <c r="J167" s="82"/>
      <c r="K167" s="82"/>
      <c r="L167" s="82"/>
      <c r="M167" s="82"/>
      <c r="N167" s="82"/>
      <c r="O167" s="82"/>
    </row>
    <row r="168" spans="1:15" ht="30" x14ac:dyDescent="0.25">
      <c r="A168" s="84">
        <f>+A167+1</f>
        <v>117</v>
      </c>
      <c r="B168" s="83" t="s">
        <v>74</v>
      </c>
      <c r="C168" s="124"/>
      <c r="D168" s="32"/>
      <c r="E168" s="98">
        <v>0</v>
      </c>
      <c r="F168" s="87">
        <v>0</v>
      </c>
      <c r="G168" s="87">
        <v>0</v>
      </c>
      <c r="H168" s="87">
        <v>800</v>
      </c>
      <c r="I168" s="82"/>
      <c r="J168" s="82"/>
      <c r="K168" s="82"/>
      <c r="L168" s="82"/>
      <c r="M168" s="82"/>
      <c r="N168" s="82"/>
      <c r="O168" s="82"/>
    </row>
    <row r="169" spans="1:15" x14ac:dyDescent="0.25">
      <c r="A169" s="84">
        <f>+A168+1</f>
        <v>118</v>
      </c>
      <c r="B169" s="83" t="s">
        <v>59</v>
      </c>
      <c r="C169" s="124"/>
      <c r="D169" s="32"/>
      <c r="E169" s="75">
        <v>-90</v>
      </c>
      <c r="F169" s="32">
        <v>-90</v>
      </c>
      <c r="G169" s="32">
        <v>-90</v>
      </c>
      <c r="H169" s="32">
        <v>-90</v>
      </c>
      <c r="I169" s="82"/>
      <c r="J169" s="82"/>
      <c r="K169" s="82"/>
      <c r="L169" s="82"/>
      <c r="M169" s="82"/>
      <c r="N169" s="82"/>
      <c r="O169" s="82"/>
    </row>
    <row r="170" spans="1:15" x14ac:dyDescent="0.25">
      <c r="A170" s="84">
        <f>A169+1</f>
        <v>119</v>
      </c>
      <c r="B170" s="83" t="s">
        <v>114</v>
      </c>
      <c r="C170" s="124"/>
      <c r="D170" s="32"/>
      <c r="E170" s="145">
        <v>3700</v>
      </c>
      <c r="F170" s="145">
        <v>3700</v>
      </c>
      <c r="G170" s="145">
        <v>3700</v>
      </c>
      <c r="H170" s="145">
        <v>3700</v>
      </c>
      <c r="I170" s="82"/>
      <c r="J170" s="82"/>
      <c r="K170" s="82"/>
      <c r="L170" s="82"/>
      <c r="M170" s="82"/>
      <c r="N170" s="82"/>
      <c r="O170" s="82"/>
    </row>
    <row r="171" spans="1:15" x14ac:dyDescent="0.25">
      <c r="A171" s="84"/>
      <c r="B171" s="60" t="s">
        <v>174</v>
      </c>
      <c r="C171" s="141">
        <f t="shared" ref="C171:H171" si="5">SUM(C147:C170)</f>
        <v>1.3160000000000001</v>
      </c>
      <c r="D171" s="58">
        <f t="shared" si="5"/>
        <v>112677</v>
      </c>
      <c r="E171" s="58">
        <f t="shared" si="5"/>
        <v>4479</v>
      </c>
      <c r="F171" s="58">
        <f t="shared" si="5"/>
        <v>4627</v>
      </c>
      <c r="G171" s="58">
        <f t="shared" si="5"/>
        <v>9537</v>
      </c>
      <c r="H171" s="58">
        <f t="shared" si="5"/>
        <v>13346</v>
      </c>
      <c r="I171" s="82"/>
      <c r="J171" s="82"/>
      <c r="K171" s="82"/>
      <c r="L171" s="82"/>
      <c r="M171" s="82"/>
      <c r="N171" s="82"/>
      <c r="O171" s="82"/>
    </row>
    <row r="172" spans="1:15" x14ac:dyDescent="0.25">
      <c r="A172" s="84"/>
      <c r="B172" s="14" t="s">
        <v>93</v>
      </c>
      <c r="C172" s="128"/>
      <c r="D172" s="102">
        <f>D39-D62-D101-D146-D171</f>
        <v>0</v>
      </c>
      <c r="E172" s="75"/>
      <c r="F172" s="32"/>
      <c r="G172" s="32"/>
      <c r="H172" s="32"/>
      <c r="I172" s="82"/>
      <c r="J172" s="82"/>
      <c r="K172" s="82"/>
      <c r="L172" s="82"/>
      <c r="M172" s="82"/>
      <c r="N172" s="82"/>
      <c r="O172" s="82"/>
    </row>
    <row r="173" spans="1:15" x14ac:dyDescent="0.25">
      <c r="A173" s="84"/>
      <c r="B173" s="48" t="s">
        <v>10</v>
      </c>
      <c r="C173" s="125">
        <f>C62+C101+C146+C171</f>
        <v>4.8159999999999998</v>
      </c>
      <c r="D173" s="104"/>
      <c r="E173" s="104">
        <f>E62+E101+E146+E171</f>
        <v>32859</v>
      </c>
      <c r="F173" s="104">
        <f>F62+F101+F146+F171</f>
        <v>52538</v>
      </c>
      <c r="G173" s="104">
        <f>G62+G101+G146+G171</f>
        <v>66709</v>
      </c>
      <c r="H173" s="104">
        <f>H62+H101+H146+H171</f>
        <v>95495</v>
      </c>
      <c r="I173" s="82"/>
      <c r="J173" s="82"/>
      <c r="K173" s="82"/>
      <c r="L173" s="82"/>
      <c r="M173" s="82"/>
      <c r="N173" s="82"/>
      <c r="O173" s="82"/>
    </row>
    <row r="174" spans="1:15" s="90" customFormat="1" x14ac:dyDescent="0.25">
      <c r="A174" s="71"/>
      <c r="B174" s="92" t="s">
        <v>172</v>
      </c>
      <c r="C174" s="144"/>
      <c r="D174" s="116"/>
      <c r="E174" s="107"/>
      <c r="F174" s="116"/>
      <c r="G174" s="116"/>
      <c r="H174" s="116"/>
    </row>
    <row r="175" spans="1:15" s="90" customFormat="1" x14ac:dyDescent="0.25">
      <c r="A175" s="84">
        <f>+A170+1</f>
        <v>120</v>
      </c>
      <c r="B175" s="148" t="s">
        <v>178</v>
      </c>
      <c r="C175" s="149"/>
      <c r="D175" s="150"/>
      <c r="E175" s="150">
        <v>-500</v>
      </c>
      <c r="F175" s="150">
        <v>-500</v>
      </c>
      <c r="G175" s="150">
        <v>-500</v>
      </c>
      <c r="H175" s="150">
        <v>-500</v>
      </c>
    </row>
    <row r="176" spans="1:15" s="90" customFormat="1" x14ac:dyDescent="0.25">
      <c r="A176" s="84">
        <f t="shared" ref="A176:A192" si="6">+A175+1</f>
        <v>121</v>
      </c>
      <c r="B176" s="148" t="s">
        <v>179</v>
      </c>
      <c r="C176" s="149"/>
      <c r="D176" s="150"/>
      <c r="E176" s="150">
        <v>100</v>
      </c>
      <c r="F176" s="150">
        <v>100</v>
      </c>
      <c r="G176" s="150">
        <v>100</v>
      </c>
      <c r="H176" s="150">
        <v>100</v>
      </c>
    </row>
    <row r="177" spans="1:8" s="90" customFormat="1" x14ac:dyDescent="0.25">
      <c r="A177" s="84">
        <f t="shared" si="6"/>
        <v>122</v>
      </c>
      <c r="B177" s="148" t="s">
        <v>180</v>
      </c>
      <c r="C177" s="149"/>
      <c r="D177" s="150"/>
      <c r="E177" s="150">
        <v>-500</v>
      </c>
      <c r="F177" s="150">
        <v>-2000</v>
      </c>
      <c r="G177" s="150">
        <v>-2000</v>
      </c>
      <c r="H177" s="150">
        <v>-2000</v>
      </c>
    </row>
    <row r="178" spans="1:8" s="90" customFormat="1" x14ac:dyDescent="0.25">
      <c r="A178" s="84">
        <f t="shared" si="6"/>
        <v>123</v>
      </c>
      <c r="B178" s="148" t="s">
        <v>181</v>
      </c>
      <c r="C178" s="149"/>
      <c r="D178" s="150"/>
      <c r="E178" s="150">
        <v>400</v>
      </c>
      <c r="F178" s="150">
        <v>1500</v>
      </c>
      <c r="G178" s="150">
        <v>1500</v>
      </c>
      <c r="H178" s="150">
        <v>1500</v>
      </c>
    </row>
    <row r="179" spans="1:8" s="90" customFormat="1" x14ac:dyDescent="0.25">
      <c r="A179" s="84">
        <f t="shared" si="6"/>
        <v>124</v>
      </c>
      <c r="B179" s="148" t="s">
        <v>182</v>
      </c>
      <c r="C179" s="149"/>
      <c r="D179" s="150"/>
      <c r="E179" s="150">
        <v>100</v>
      </c>
      <c r="F179" s="150">
        <v>500</v>
      </c>
      <c r="G179" s="150">
        <v>500</v>
      </c>
      <c r="H179" s="150">
        <v>500</v>
      </c>
    </row>
    <row r="180" spans="1:8" s="90" customFormat="1" x14ac:dyDescent="0.25">
      <c r="A180" s="84">
        <f t="shared" si="6"/>
        <v>125</v>
      </c>
      <c r="B180" s="148" t="s">
        <v>176</v>
      </c>
      <c r="C180" s="149"/>
      <c r="D180" s="150"/>
      <c r="E180" s="150">
        <v>-200</v>
      </c>
      <c r="F180" s="150">
        <v>-200</v>
      </c>
      <c r="G180" s="150">
        <v>-500</v>
      </c>
      <c r="H180" s="150">
        <v>-500</v>
      </c>
    </row>
    <row r="181" spans="1:8" s="90" customFormat="1" x14ac:dyDescent="0.25">
      <c r="A181" s="84">
        <f t="shared" si="6"/>
        <v>126</v>
      </c>
      <c r="B181" s="148" t="s">
        <v>183</v>
      </c>
      <c r="C181" s="149"/>
      <c r="D181" s="150"/>
      <c r="E181" s="150">
        <v>400</v>
      </c>
      <c r="F181" s="150">
        <v>400</v>
      </c>
      <c r="G181" s="150">
        <v>400</v>
      </c>
      <c r="H181" s="150">
        <v>400</v>
      </c>
    </row>
    <row r="182" spans="1:8" s="90" customFormat="1" x14ac:dyDescent="0.25">
      <c r="A182" s="84">
        <f t="shared" si="6"/>
        <v>127</v>
      </c>
      <c r="B182" s="148" t="s">
        <v>177</v>
      </c>
      <c r="C182" s="149"/>
      <c r="D182" s="150"/>
      <c r="E182" s="150">
        <v>-200</v>
      </c>
      <c r="F182" s="150">
        <v>-200</v>
      </c>
      <c r="G182" s="150">
        <v>-200</v>
      </c>
      <c r="H182" s="150">
        <v>-200</v>
      </c>
    </row>
    <row r="183" spans="1:8" s="90" customFormat="1" x14ac:dyDescent="0.25">
      <c r="A183" s="84">
        <f t="shared" si="6"/>
        <v>128</v>
      </c>
      <c r="B183" s="148" t="s">
        <v>184</v>
      </c>
      <c r="C183" s="149"/>
      <c r="D183" s="150"/>
      <c r="E183" s="150">
        <v>500</v>
      </c>
      <c r="F183" s="150">
        <v>500</v>
      </c>
      <c r="G183" s="150">
        <v>500</v>
      </c>
      <c r="H183" s="150">
        <v>500</v>
      </c>
    </row>
    <row r="184" spans="1:8" s="90" customFormat="1" x14ac:dyDescent="0.25">
      <c r="A184" s="84">
        <f t="shared" si="6"/>
        <v>129</v>
      </c>
      <c r="B184" s="148" t="s">
        <v>186</v>
      </c>
      <c r="C184" s="149"/>
      <c r="D184" s="150"/>
      <c r="E184" s="150">
        <v>565</v>
      </c>
      <c r="F184" s="150">
        <v>565</v>
      </c>
      <c r="G184" s="150">
        <v>565</v>
      </c>
      <c r="H184" s="150">
        <v>565</v>
      </c>
    </row>
    <row r="185" spans="1:8" s="90" customFormat="1" x14ac:dyDescent="0.25">
      <c r="A185" s="84">
        <f t="shared" si="6"/>
        <v>130</v>
      </c>
      <c r="B185" s="148" t="s">
        <v>187</v>
      </c>
      <c r="C185" s="149"/>
      <c r="D185" s="150"/>
      <c r="E185" s="150">
        <v>50</v>
      </c>
      <c r="F185" s="150">
        <v>50</v>
      </c>
      <c r="G185" s="150">
        <v>50</v>
      </c>
      <c r="H185" s="150">
        <v>50</v>
      </c>
    </row>
    <row r="186" spans="1:8" s="90" customFormat="1" x14ac:dyDescent="0.25">
      <c r="A186" s="84">
        <f t="shared" si="6"/>
        <v>131</v>
      </c>
      <c r="B186" s="72"/>
      <c r="C186" s="144"/>
      <c r="D186" s="116"/>
      <c r="E186" s="107"/>
      <c r="F186" s="116"/>
      <c r="G186" s="116"/>
      <c r="H186" s="116"/>
    </row>
    <row r="187" spans="1:8" s="90" customFormat="1" x14ac:dyDescent="0.25">
      <c r="A187" s="84">
        <f t="shared" si="6"/>
        <v>132</v>
      </c>
      <c r="B187" s="72"/>
      <c r="C187" s="144"/>
      <c r="D187" s="116"/>
      <c r="E187" s="107"/>
      <c r="F187" s="116"/>
      <c r="G187" s="116"/>
      <c r="H187" s="116"/>
    </row>
    <row r="188" spans="1:8" s="90" customFormat="1" x14ac:dyDescent="0.25">
      <c r="A188" s="84">
        <f t="shared" si="6"/>
        <v>133</v>
      </c>
      <c r="B188" s="72"/>
      <c r="C188" s="144"/>
      <c r="D188" s="116"/>
      <c r="E188" s="107"/>
      <c r="F188" s="116"/>
      <c r="G188" s="116"/>
      <c r="H188" s="116"/>
    </row>
    <row r="189" spans="1:8" s="90" customFormat="1" x14ac:dyDescent="0.25">
      <c r="A189" s="84">
        <f t="shared" si="6"/>
        <v>134</v>
      </c>
      <c r="B189" s="72"/>
      <c r="C189" s="144"/>
      <c r="D189" s="116"/>
      <c r="E189" s="107"/>
      <c r="F189" s="116"/>
      <c r="G189" s="116"/>
      <c r="H189" s="116"/>
    </row>
    <row r="190" spans="1:8" s="90" customFormat="1" x14ac:dyDescent="0.25">
      <c r="A190" s="84">
        <f t="shared" si="6"/>
        <v>135</v>
      </c>
      <c r="B190" s="72"/>
      <c r="C190" s="144"/>
      <c r="D190" s="116"/>
      <c r="E190" s="107"/>
      <c r="F190" s="116"/>
      <c r="G190" s="116"/>
      <c r="H190" s="116"/>
    </row>
    <row r="191" spans="1:8" s="90" customFormat="1" x14ac:dyDescent="0.25">
      <c r="A191" s="84">
        <f t="shared" si="6"/>
        <v>136</v>
      </c>
      <c r="B191" s="72"/>
      <c r="C191" s="144"/>
      <c r="D191" s="116"/>
      <c r="E191" s="107"/>
      <c r="F191" s="116"/>
      <c r="G191" s="116"/>
      <c r="H191" s="116"/>
    </row>
    <row r="192" spans="1:8" s="90" customFormat="1" x14ac:dyDescent="0.25">
      <c r="A192" s="84">
        <f t="shared" si="6"/>
        <v>137</v>
      </c>
      <c r="B192" s="72"/>
      <c r="C192" s="144"/>
      <c r="D192" s="116"/>
      <c r="E192" s="107"/>
      <c r="F192" s="116"/>
      <c r="G192" s="116"/>
      <c r="H192" s="116"/>
    </row>
    <row r="193" spans="1:15" s="90" customFormat="1" ht="29.25" x14ac:dyDescent="0.25">
      <c r="A193" s="84"/>
      <c r="B193" s="60" t="s">
        <v>173</v>
      </c>
      <c r="C193" s="141">
        <f>SUM(C174:C192)</f>
        <v>0</v>
      </c>
      <c r="D193" s="58"/>
      <c r="E193" s="58">
        <f>SUM(E174:E192)</f>
        <v>715</v>
      </c>
      <c r="F193" s="58">
        <f t="shared" ref="F193:H193" si="7">SUM(F174:F192)</f>
        <v>715</v>
      </c>
      <c r="G193" s="58">
        <f t="shared" si="7"/>
        <v>415</v>
      </c>
      <c r="H193" s="58">
        <f t="shared" si="7"/>
        <v>415</v>
      </c>
    </row>
    <row r="194" spans="1:15" x14ac:dyDescent="0.25">
      <c r="A194" s="84"/>
      <c r="B194" s="72"/>
      <c r="C194" s="144"/>
      <c r="D194" s="116"/>
      <c r="E194" s="107"/>
      <c r="F194" s="116"/>
      <c r="G194" s="116"/>
      <c r="H194" s="116"/>
      <c r="I194" s="82"/>
      <c r="J194" s="82"/>
      <c r="K194" s="82"/>
      <c r="L194" s="82"/>
      <c r="M194" s="82"/>
      <c r="N194" s="82"/>
      <c r="O194" s="82"/>
    </row>
    <row r="195" spans="1:15" x14ac:dyDescent="0.25">
      <c r="A195" s="84"/>
      <c r="B195" s="60" t="s">
        <v>94</v>
      </c>
      <c r="C195" s="141">
        <f>+C173+C193</f>
        <v>4.8159999999999998</v>
      </c>
      <c r="D195" s="58"/>
      <c r="E195" s="58">
        <f>+E40-E173-E193</f>
        <v>0</v>
      </c>
      <c r="F195" s="58">
        <f>+F40-F173-F193</f>
        <v>0</v>
      </c>
      <c r="G195" s="58">
        <f>+G40-G173-G193</f>
        <v>0</v>
      </c>
      <c r="H195" s="58">
        <f>+H40-H173-H193</f>
        <v>0</v>
      </c>
      <c r="I195" s="82"/>
      <c r="J195" s="82"/>
      <c r="K195" s="82"/>
      <c r="L195" s="82"/>
      <c r="M195" s="82"/>
      <c r="N195" s="82"/>
      <c r="O195" s="82"/>
    </row>
    <row r="196" spans="1:15" x14ac:dyDescent="0.25">
      <c r="E196" s="3"/>
      <c r="F196" s="3"/>
      <c r="G196" s="3"/>
      <c r="H196" s="3"/>
      <c r="I196" s="82"/>
      <c r="J196" s="82"/>
      <c r="K196" s="82"/>
      <c r="L196" s="82"/>
      <c r="M196" s="82"/>
      <c r="N196" s="82"/>
      <c r="O196" s="82"/>
    </row>
    <row r="197" spans="1:15" x14ac:dyDescent="0.25">
      <c r="E197" s="3"/>
      <c r="F197" s="3"/>
      <c r="G197" s="3"/>
      <c r="H197" s="3"/>
      <c r="I197" s="82"/>
      <c r="J197" s="82"/>
      <c r="K197" s="82"/>
      <c r="L197" s="82"/>
      <c r="M197" s="82"/>
      <c r="N197" s="82"/>
      <c r="O197" s="82"/>
    </row>
    <row r="198" spans="1:15" x14ac:dyDescent="0.25">
      <c r="E198" s="3"/>
      <c r="F198" s="3"/>
      <c r="G198" s="3"/>
      <c r="H198" s="3"/>
      <c r="I198" s="82"/>
      <c r="J198" s="82"/>
      <c r="K198" s="82"/>
      <c r="L198" s="82"/>
      <c r="M198" s="82"/>
      <c r="N198" s="82"/>
      <c r="O198" s="82"/>
    </row>
    <row r="199" spans="1:15" x14ac:dyDescent="0.25">
      <c r="E199" s="3"/>
      <c r="F199" s="3"/>
      <c r="G199" s="3"/>
      <c r="H199" s="3"/>
      <c r="I199" s="82"/>
      <c r="J199" s="82"/>
      <c r="K199" s="82"/>
      <c r="L199" s="82"/>
      <c r="M199" s="82"/>
      <c r="N199" s="82"/>
      <c r="O199" s="82"/>
    </row>
    <row r="200" spans="1:15" x14ac:dyDescent="0.25">
      <c r="E200" s="3"/>
      <c r="F200" s="3"/>
      <c r="G200" s="3"/>
      <c r="H200" s="3"/>
      <c r="I200" s="82"/>
      <c r="J200" s="82"/>
      <c r="K200" s="82"/>
      <c r="L200" s="82"/>
      <c r="M200" s="82"/>
      <c r="N200" s="82"/>
      <c r="O200" s="82"/>
    </row>
  </sheetData>
  <pageMargins left="0" right="0" top="0" bottom="0" header="0.31496062992125984" footer="0.31496062992125984"/>
  <pageSetup paperSize="9" scale="81" fitToHeight="7" orientation="portrait"/>
  <headerFooter>
    <oddFooter>&amp;R&amp;P/&amp;N</oddFooter>
  </headerFooter>
  <rowBreaks count="3" manualBreakCount="3">
    <brk id="62" max="8" man="1"/>
    <brk id="85" max="8" man="1"/>
    <brk id="101" max="8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Veiledning</vt:lpstr>
      <vt:lpstr>Driftsr.16-19 PRIO-tiltak</vt:lpstr>
      <vt:lpstr>'Driftsr.16-19 PRIO-tiltak'!Utskriftsområde</vt:lpstr>
      <vt:lpstr>'Driftsr.16-19 PRIO-tiltak'!Utskriftstitler</vt:lpstr>
    </vt:vector>
  </TitlesOfParts>
  <Company>Stavanger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sk15675</dc:creator>
  <cp:lastModifiedBy>Ine Marit T Bertelsen</cp:lastModifiedBy>
  <cp:lastPrinted>2015-11-02T11:55:49Z</cp:lastPrinted>
  <dcterms:created xsi:type="dcterms:W3CDTF">2009-04-29T07:37:33Z</dcterms:created>
  <dcterms:modified xsi:type="dcterms:W3CDTF">2015-11-25T08:23:24Z</dcterms:modified>
</cp:coreProperties>
</file>